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mputos" sheetId="1" r:id="rId3"/>
    <sheet state="visible" name="lISTADO GENERAL" sheetId="2" r:id="rId4"/>
  </sheets>
  <definedNames/>
  <calcPr/>
</workbook>
</file>

<file path=xl/sharedStrings.xml><?xml version="1.0" encoding="utf-8"?>
<sst xmlns="http://schemas.openxmlformats.org/spreadsheetml/2006/main" count="451" uniqueCount="110">
  <si>
    <t>TODAS LAS CATEGORIAS</t>
  </si>
  <si>
    <t>TORNEO ABIERTO NACIONAL 2019</t>
  </si>
  <si>
    <t>ASOC.</t>
  </si>
  <si>
    <t>PISTA</t>
  </si>
  <si>
    <t>TOTAL 8 LINEAS</t>
  </si>
  <si>
    <t>COMPUTOS GENERALES</t>
  </si>
  <si>
    <t>PROM.</t>
  </si>
  <si>
    <t>N°</t>
  </si>
  <si>
    <t>NOMBRE</t>
  </si>
  <si>
    <t>APELLIDOS</t>
  </si>
  <si>
    <t>CATEGORIA ADULTOS DAMAS</t>
  </si>
  <si>
    <t>LINEAS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</si>
  <si>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</si>
  <si>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</si>
  <si>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</si>
  <si>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</si>
  <si>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</si>
  <si>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</si>
  <si>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</si>
  <si>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</si>
  <si>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</si>
  <si>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</si>
  <si>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</si>
  <si>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</si>
  <si>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</si>
  <si>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</si>
  <si>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</si>
  <si>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</si>
  <si>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TOTAL</t>
  </si>
  <si>
    <t>Verónica</t>
  </si>
  <si>
    <t>Valdebenito Duran</t>
  </si>
  <si>
    <t>STGO</t>
  </si>
  <si>
    <t>Arnau</t>
  </si>
  <si>
    <t>Sarra Toriszay</t>
  </si>
  <si>
    <t xml:space="preserve">Camila Elizabeth </t>
  </si>
  <si>
    <t xml:space="preserve">Galmez Pickering </t>
  </si>
  <si>
    <t>Odette</t>
  </si>
  <si>
    <t>Lavin Carrasco</t>
  </si>
  <si>
    <t>Adrian</t>
  </si>
  <si>
    <t>Reyes Vargas</t>
  </si>
  <si>
    <t>Maria Fernanda</t>
  </si>
  <si>
    <t>Aguilar Novoa</t>
  </si>
  <si>
    <t>P.A.</t>
  </si>
  <si>
    <t>Patricia</t>
  </si>
  <si>
    <t>Gonzalez Wevar</t>
  </si>
  <si>
    <t>Lucia</t>
  </si>
  <si>
    <t>Zuñiga</t>
  </si>
  <si>
    <t>RGUA</t>
  </si>
  <si>
    <t>Carlos del Carmen</t>
  </si>
  <si>
    <t>Claudia</t>
  </si>
  <si>
    <t xml:space="preserve">Lagos Garcia </t>
  </si>
  <si>
    <t>Zuñiga Gomez</t>
  </si>
  <si>
    <t>Marcela</t>
  </si>
  <si>
    <t>Olivares Leal</t>
  </si>
  <si>
    <t>CATEGORIA ADULTOS VARONES</t>
  </si>
  <si>
    <t>Yordan</t>
  </si>
  <si>
    <t>Rojas Salgado</t>
  </si>
  <si>
    <t>Carlos Eduardo</t>
  </si>
  <si>
    <t>Sommariva Pohl</t>
  </si>
  <si>
    <t>Jorge</t>
  </si>
  <si>
    <t>Cavieres Villalobos</t>
  </si>
  <si>
    <t>Pablo Alejandro</t>
  </si>
  <si>
    <t>Bernardo</t>
  </si>
  <si>
    <t>Olivares Speer</t>
  </si>
  <si>
    <t>Raul</t>
  </si>
  <si>
    <t>Castillo Diaz</t>
  </si>
  <si>
    <t xml:space="preserve">Pablo </t>
  </si>
  <si>
    <t>Pinilla Varas</t>
  </si>
  <si>
    <t>Maria Jose</t>
  </si>
  <si>
    <t>Caro Vidal</t>
  </si>
  <si>
    <t>Juan Daniel</t>
  </si>
  <si>
    <t>Guerrero Valenzuela</t>
  </si>
  <si>
    <t>Carlos</t>
  </si>
  <si>
    <t>Andrés Felipe</t>
  </si>
  <si>
    <t>Giraldo Acevedo</t>
  </si>
  <si>
    <t>Díaz Copier</t>
  </si>
  <si>
    <t>Richard</t>
  </si>
  <si>
    <t>Campos Benitez</t>
  </si>
  <si>
    <t>Ramón</t>
  </si>
  <si>
    <t>Del Río Márquez</t>
  </si>
  <si>
    <t xml:space="preserve">Veronica </t>
  </si>
  <si>
    <t>Rajii Krebs</t>
  </si>
  <si>
    <t>Guillermo Hernan</t>
  </si>
  <si>
    <t>Garcia Henriquez</t>
  </si>
  <si>
    <t>CATEGORIA SENIOR DAMAS</t>
  </si>
  <si>
    <t>Oscar Orlando</t>
  </si>
  <si>
    <t>Cavieres Cavieres</t>
  </si>
  <si>
    <t>Francisco</t>
  </si>
  <si>
    <t>Catalán Opazo</t>
  </si>
  <si>
    <t>Flor Maria</t>
  </si>
  <si>
    <t xml:space="preserve"> Ibarra Barrera</t>
  </si>
  <si>
    <t xml:space="preserve">Eduardo </t>
  </si>
  <si>
    <t>Martinez Guzman</t>
  </si>
  <si>
    <t>Zuñiga Gonzalez</t>
  </si>
  <si>
    <t>Alan</t>
  </si>
  <si>
    <t>Lamig</t>
  </si>
  <si>
    <t>Samuel</t>
  </si>
  <si>
    <t>Palacios Sulbarán</t>
  </si>
  <si>
    <t>Maria Cristina</t>
  </si>
  <si>
    <t>Gomez Reyes</t>
  </si>
  <si>
    <t>Oscar</t>
  </si>
  <si>
    <t>Gonzalez Mancilla</t>
  </si>
  <si>
    <t>Francisca</t>
  </si>
  <si>
    <t>CATEGORIA SENIOR VARONES</t>
  </si>
  <si>
    <t>Alberto</t>
  </si>
  <si>
    <t>Sarra Couso</t>
  </si>
  <si>
    <t>CATEGORIA SUPER SENIOR DAMAS</t>
  </si>
  <si>
    <t>CATEGORIA SUPER SENIOR VARONES</t>
  </si>
  <si>
    <t>CATEGORIA SUB 21 DAMAS</t>
  </si>
  <si>
    <t>CATEGORIA SUB 21 VARONES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</si>
</sst>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 * #,##0.00_ ;_ * \-#,##0.00_ ;_ * &quot;-&quot;_ ;_ @_ "/>
  </numFmts>
  <fonts count="8">
    <font>
      <sz val="11.0"/>
      <color rgb="FF000000"/>
      <name val="Calibri"/>
    </font>
    <font>
      <b/>
      <sz val="12.0"/>
      <color rgb="FF000000"/>
      <name val="Arial"/>
    </font>
    <font>
      <b/>
      <sz val="14.0"/>
      <color rgb="FF000000"/>
      <name val="Arial"/>
    </font>
    <font/>
    <font>
      <b/>
      <sz val="12.0"/>
      <color rgb="FFFFFFFF"/>
      <name val="Arial"/>
    </font>
    <font>
      <sz val="12.0"/>
      <color rgb="FF000000"/>
      <name val="Arial"/>
    </font>
    <font>
      <sz val="12.0"/>
      <color rgb="FFFF0000"/>
      <name val="Arial"/>
    </font>
    <font>
      <sz val="12.0"/>
      <color rgb="FFED7D3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C55A11"/>
        <bgColor rgb="FFC55A11"/>
      </patternFill>
    </fill>
    <fill>
      <patternFill patternType="solid">
        <fgColor rgb="FF7030A0"/>
        <bgColor rgb="FF7030A0"/>
      </patternFill>
    </fill>
  </fills>
  <borders count="6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0" fontId="1" numFmtId="0" xfId="0" applyAlignment="1" applyBorder="1" applyFont="1">
      <alignment horizontal="center" vertical="center"/>
    </xf>
    <xf borderId="6" fillId="0" fontId="3" numFmtId="0" xfId="0" applyBorder="1" applyFont="1"/>
    <xf borderId="7" fillId="0" fontId="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center" vertical="center"/>
    </xf>
    <xf borderId="8" fillId="0" fontId="2" numFmtId="0" xfId="0" applyAlignment="1" applyBorder="1" applyFont="1">
      <alignment horizontal="center"/>
    </xf>
    <xf borderId="9" fillId="2" fontId="4" numFmtId="0" xfId="0" applyAlignment="1" applyBorder="1" applyFill="1" applyFont="1">
      <alignment horizontal="center" vertical="center"/>
    </xf>
    <xf borderId="10" fillId="0" fontId="3" numFmtId="0" xfId="0" applyBorder="1" applyFont="1"/>
    <xf borderId="11" fillId="2" fontId="4" numFmtId="0" xfId="0" applyAlignment="1" applyBorder="1" applyFont="1">
      <alignment vertical="center"/>
    </xf>
    <xf borderId="12" fillId="0" fontId="3" numFmtId="0" xfId="0" applyBorder="1" applyFont="1"/>
    <xf borderId="13" fillId="2" fontId="4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/>
    </xf>
    <xf borderId="5" fillId="2" fontId="4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/>
    </xf>
    <xf borderId="14" fillId="2" fontId="4" numFmtId="0" xfId="0" applyAlignment="1" applyBorder="1" applyFont="1">
      <alignment horizontal="center" vertical="center"/>
    </xf>
    <xf borderId="15" fillId="2" fontId="4" numFmtId="0" xfId="0" applyAlignment="1" applyBorder="1" applyFont="1">
      <alignment horizontal="center" vertical="center"/>
    </xf>
    <xf borderId="5" fillId="0" fontId="1" numFmtId="164" xfId="0" applyAlignment="1" applyBorder="1" applyFont="1" applyNumberFormat="1">
      <alignment horizontal="center"/>
    </xf>
    <xf borderId="16" fillId="0" fontId="5" numFmtId="0" xfId="0" applyAlignment="1" applyBorder="1" applyFont="1">
      <alignment horizontal="center"/>
    </xf>
    <xf borderId="17" fillId="2" fontId="4" numFmtId="0" xfId="0" applyAlignment="1" applyBorder="1" applyFont="1">
      <alignment horizontal="center" vertical="center"/>
    </xf>
    <xf borderId="18" fillId="0" fontId="5" numFmtId="0" xfId="0" applyBorder="1" applyFont="1"/>
    <xf borderId="19" fillId="2" fontId="4" numFmtId="0" xfId="0" applyAlignment="1" applyBorder="1" applyFont="1">
      <alignment vertical="center"/>
    </xf>
    <xf borderId="20" fillId="0" fontId="5" numFmtId="0" xfId="0" applyBorder="1" applyFont="1"/>
    <xf borderId="21" fillId="2" fontId="4" numFmtId="0" xfId="0" applyAlignment="1" applyBorder="1" applyFont="1">
      <alignment horizontal="center" vertical="center"/>
    </xf>
    <xf borderId="22" fillId="0" fontId="5" numFmtId="0" xfId="0" applyBorder="1" applyFont="1"/>
    <xf borderId="23" fillId="2" fontId="4" numFmtId="0" xfId="0" applyAlignment="1" applyBorder="1" applyFont="1">
      <alignment horizontal="center" vertical="center"/>
    </xf>
    <xf borderId="24" fillId="0" fontId="5" numFmtId="0" xfId="0" applyAlignment="1" applyBorder="1" applyFont="1">
      <alignment horizontal="center" readingOrder="0"/>
    </xf>
    <xf borderId="25" fillId="2" fontId="4" numFmtId="0" xfId="0" applyAlignment="1" applyBorder="1" applyFont="1">
      <alignment horizontal="center" vertical="center"/>
    </xf>
    <xf borderId="21" fillId="2" fontId="4" numFmtId="164" xfId="0" applyAlignment="1" applyBorder="1" applyFont="1" applyNumberFormat="1">
      <alignment horizontal="center" vertical="center"/>
    </xf>
    <xf borderId="26" fillId="0" fontId="5" numFmtId="0" xfId="0" applyAlignment="1" applyBorder="1" applyFont="1">
      <alignment horizontal="center"/>
    </xf>
    <xf borderId="27" fillId="0" fontId="5" numFmtId="0" xfId="0" applyBorder="1" applyFont="1"/>
    <xf borderId="28" fillId="0" fontId="5" numFmtId="0" xfId="0" applyBorder="1" applyFont="1"/>
    <xf borderId="29" fillId="0" fontId="5" numFmtId="0" xfId="0" applyBorder="1" applyFont="1"/>
    <xf borderId="22" fillId="0" fontId="0" numFmtId="0" xfId="0" applyBorder="1" applyFont="1"/>
    <xf borderId="27" fillId="0" fontId="5" numFmtId="0" xfId="0" applyAlignment="1" applyBorder="1" applyFont="1">
      <alignment horizontal="center" readingOrder="0"/>
    </xf>
    <xf borderId="30" fillId="0" fontId="0" numFmtId="164" xfId="0" applyBorder="1" applyFont="1" applyNumberFormat="1"/>
    <xf borderId="27" fillId="0" fontId="5" numFmtId="0" xfId="0" applyAlignment="1" applyBorder="1" applyFont="1">
      <alignment horizontal="center"/>
    </xf>
    <xf borderId="28" fillId="0" fontId="5" numFmtId="0" xfId="0" applyAlignment="1" applyBorder="1" applyFont="1">
      <alignment horizontal="left" readingOrder="0"/>
    </xf>
    <xf borderId="31" fillId="0" fontId="5" numFmtId="0" xfId="0" applyAlignment="1" applyBorder="1" applyFont="1">
      <alignment horizontal="left"/>
    </xf>
    <xf borderId="28" fillId="0" fontId="5" numFmtId="164" xfId="0" applyAlignment="1" applyBorder="1" applyFont="1" applyNumberFormat="1">
      <alignment horizontal="center"/>
    </xf>
    <xf borderId="29" fillId="0" fontId="5" numFmtId="0" xfId="0" applyAlignment="1" applyBorder="1" applyFont="1">
      <alignment horizontal="center" readingOrder="0"/>
    </xf>
    <xf borderId="0" fillId="0" fontId="0" numFmtId="0" xfId="0" applyFont="1"/>
    <xf borderId="27" fillId="0" fontId="5" numFmtId="49" xfId="0" applyAlignment="1" applyBorder="1" applyFont="1" applyNumberFormat="1">
      <alignment horizontal="left"/>
    </xf>
    <xf borderId="28" fillId="0" fontId="5" numFmtId="49" xfId="0" applyAlignment="1" applyBorder="1" applyFont="1" applyNumberFormat="1">
      <alignment horizontal="left"/>
    </xf>
    <xf borderId="31" fillId="0" fontId="0" numFmtId="0" xfId="0" applyBorder="1" applyFont="1"/>
    <xf borderId="29" fillId="0" fontId="5" numFmtId="49" xfId="0" applyAlignment="1" applyBorder="1" applyFont="1" applyNumberFormat="1">
      <alignment horizontal="left"/>
    </xf>
    <xf borderId="32" fillId="0" fontId="0" numFmtId="164" xfId="0" applyBorder="1" applyFont="1" applyNumberFormat="1"/>
    <xf borderId="27" fillId="0" fontId="5" numFmtId="0" xfId="0" applyAlignment="1" applyBorder="1" applyFont="1">
      <alignment horizontal="left" vertical="center"/>
    </xf>
    <xf borderId="31" fillId="0" fontId="5" numFmtId="0" xfId="0" applyBorder="1" applyFont="1"/>
    <xf borderId="28" fillId="0" fontId="5" numFmtId="0" xfId="0" applyAlignment="1" applyBorder="1" applyFont="1">
      <alignment horizontal="left" vertical="center"/>
    </xf>
    <xf borderId="0" fillId="0" fontId="5" numFmtId="0" xfId="0" applyAlignment="1" applyFont="1">
      <alignment horizontal="left" vertical="center"/>
    </xf>
    <xf borderId="27" fillId="0" fontId="5" numFmtId="0" xfId="0" applyAlignment="1" applyBorder="1" applyFont="1">
      <alignment readingOrder="0"/>
    </xf>
    <xf borderId="28" fillId="0" fontId="5" numFmtId="0" xfId="0" applyAlignment="1" applyBorder="1" applyFont="1">
      <alignment horizontal="left"/>
    </xf>
    <xf borderId="33" fillId="0" fontId="5" numFmtId="0" xfId="0" applyAlignment="1" applyBorder="1" applyFont="1">
      <alignment horizontal="center"/>
    </xf>
    <xf borderId="34" fillId="0" fontId="5" numFmtId="0" xfId="0" applyAlignment="1" applyBorder="1" applyFont="1">
      <alignment horizontal="left"/>
    </xf>
    <xf borderId="35" fillId="0" fontId="5" numFmtId="0" xfId="0" applyBorder="1" applyFont="1"/>
    <xf borderId="36" fillId="0" fontId="5" numFmtId="0" xfId="0" applyBorder="1" applyFont="1"/>
    <xf borderId="1" fillId="0" fontId="1" numFmtId="0" xfId="0" applyAlignment="1" applyBorder="1" applyFont="1">
      <alignment horizontal="center"/>
    </xf>
    <xf borderId="37" fillId="0" fontId="3" numFmtId="0" xfId="0" applyBorder="1" applyFont="1"/>
    <xf borderId="37" fillId="0" fontId="1" numFmtId="0" xfId="0" applyAlignment="1" applyBorder="1" applyFont="1">
      <alignment horizontal="center"/>
    </xf>
    <xf borderId="38" fillId="2" fontId="4" numFmtId="0" xfId="0" applyAlignment="1" applyBorder="1" applyFont="1">
      <alignment horizontal="center" vertical="center"/>
    </xf>
    <xf borderId="39" fillId="2" fontId="4" numFmtId="0" xfId="0" applyAlignment="1" applyBorder="1" applyFont="1">
      <alignment vertical="center"/>
    </xf>
    <xf borderId="40" fillId="2" fontId="4" numFmtId="0" xfId="0" applyAlignment="1" applyBorder="1" applyFont="1">
      <alignment horizontal="center" vertical="center"/>
    </xf>
    <xf borderId="41" fillId="2" fontId="4" numFmtId="0" xfId="0" applyAlignment="1" applyBorder="1" applyFont="1">
      <alignment vertical="center"/>
    </xf>
    <xf borderId="19" fillId="2" fontId="4" numFmtId="0" xfId="0" applyAlignment="1" applyBorder="1" applyFont="1">
      <alignment horizontal="center" vertical="center"/>
    </xf>
    <xf borderId="42" fillId="2" fontId="4" numFmtId="164" xfId="0" applyAlignment="1" applyBorder="1" applyFont="1" applyNumberFormat="1">
      <alignment vertical="center"/>
    </xf>
    <xf borderId="43" fillId="0" fontId="5" numFmtId="0" xfId="0" applyAlignment="1" applyBorder="1" applyFont="1">
      <alignment readingOrder="0"/>
    </xf>
    <xf borderId="44" fillId="0" fontId="5" numFmtId="0" xfId="0" applyAlignment="1" applyBorder="1" applyFont="1">
      <alignment horizontal="left"/>
    </xf>
    <xf borderId="45" fillId="0" fontId="5" numFmtId="0" xfId="0" applyAlignment="1" applyBorder="1" applyFont="1">
      <alignment horizontal="center" vertical="center"/>
    </xf>
    <xf borderId="29" fillId="0" fontId="5" numFmtId="0" xfId="0" applyAlignment="1" applyBorder="1" applyFont="1">
      <alignment horizontal="left"/>
    </xf>
    <xf borderId="20" fillId="0" fontId="5" numFmtId="0" xfId="0" applyAlignment="1" applyBorder="1" applyFont="1">
      <alignment horizontal="left" readingOrder="0"/>
    </xf>
    <xf borderId="24" fillId="0" fontId="5" numFmtId="0" xfId="0" applyAlignment="1" applyBorder="1" applyFont="1">
      <alignment horizontal="left"/>
    </xf>
    <xf borderId="43" fillId="0" fontId="5" numFmtId="0" xfId="0" applyAlignment="1" applyBorder="1" applyFont="1">
      <alignment readingOrder="0" vertical="center"/>
    </xf>
    <xf borderId="44" fillId="0" fontId="5" numFmtId="0" xfId="0" applyAlignment="1" applyBorder="1" applyFont="1">
      <alignment vertical="center"/>
    </xf>
    <xf borderId="46" fillId="0" fontId="5" numFmtId="0" xfId="0" applyAlignment="1" applyBorder="1" applyFont="1">
      <alignment vertical="center"/>
    </xf>
    <xf borderId="26" fillId="0" fontId="5" numFmtId="0" xfId="0" applyAlignment="1" applyBorder="1" applyFont="1">
      <alignment horizontal="center" readingOrder="0"/>
    </xf>
    <xf borderId="18" fillId="0" fontId="5" numFmtId="0" xfId="0" applyAlignment="1" applyBorder="1" applyFont="1">
      <alignment readingOrder="0"/>
    </xf>
    <xf borderId="43" fillId="0" fontId="5" numFmtId="0" xfId="0" applyBorder="1" applyFont="1"/>
    <xf borderId="44" fillId="0" fontId="5" numFmtId="0" xfId="0" applyBorder="1" applyFont="1"/>
    <xf borderId="46" fillId="0" fontId="5" numFmtId="0" xfId="0" applyBorder="1" applyFont="1"/>
    <xf borderId="33" fillId="0" fontId="5" numFmtId="0" xfId="0" applyAlignment="1" applyBorder="1" applyFont="1">
      <alignment horizontal="center" readingOrder="0"/>
    </xf>
    <xf borderId="35" fillId="0" fontId="5" numFmtId="0" xfId="0" applyAlignment="1" applyBorder="1" applyFont="1">
      <alignment readingOrder="0"/>
    </xf>
    <xf borderId="36" fillId="0" fontId="5" numFmtId="0" xfId="0" applyAlignment="1" applyBorder="1" applyFont="1">
      <alignment horizontal="left"/>
    </xf>
    <xf borderId="31" fillId="0" fontId="5" numFmtId="0" xfId="0" applyAlignment="1" applyBorder="1" applyFont="1">
      <alignment horizontal="left" vertical="center"/>
    </xf>
    <xf borderId="27" fillId="0" fontId="5" numFmtId="1" xfId="0" applyAlignment="1" applyBorder="1" applyFont="1" applyNumberFormat="1">
      <alignment horizontal="center" readingOrder="0"/>
    </xf>
    <xf borderId="47" fillId="0" fontId="5" numFmtId="0" xfId="0" applyBorder="1" applyFont="1"/>
    <xf borderId="27" fillId="0" fontId="6" numFmtId="0" xfId="0" applyBorder="1" applyFont="1"/>
    <xf borderId="28" fillId="0" fontId="6" numFmtId="0" xfId="0" applyBorder="1" applyFont="1"/>
    <xf borderId="29" fillId="0" fontId="6" numFmtId="0" xfId="0" applyBorder="1" applyFont="1"/>
    <xf borderId="27" fillId="0" fontId="5" numFmtId="0" xfId="0" applyAlignment="1" applyBorder="1" applyFont="1">
      <alignment horizontal="center" vertical="bottom"/>
    </xf>
    <xf borderId="43" fillId="0" fontId="5" numFmtId="49" xfId="0" applyAlignment="1" applyBorder="1" applyFont="1" applyNumberFormat="1">
      <alignment horizontal="left"/>
    </xf>
    <xf borderId="44" fillId="0" fontId="5" numFmtId="49" xfId="0" applyAlignment="1" applyBorder="1" applyFont="1" applyNumberFormat="1">
      <alignment horizontal="left"/>
    </xf>
    <xf borderId="47" fillId="0" fontId="5" numFmtId="49" xfId="0" applyAlignment="1" applyBorder="1" applyFont="1" applyNumberFormat="1">
      <alignment horizontal="left"/>
    </xf>
    <xf borderId="27" fillId="0" fontId="5" numFmtId="0" xfId="0" applyAlignment="1" applyBorder="1" applyFont="1">
      <alignment readingOrder="0" vertical="center"/>
    </xf>
    <xf borderId="28" fillId="0" fontId="5" numFmtId="0" xfId="0" applyAlignment="1" applyBorder="1" applyFont="1">
      <alignment vertical="center"/>
    </xf>
    <xf borderId="31" fillId="0" fontId="5" numFmtId="0" xfId="0" applyAlignment="1" applyBorder="1" applyFont="1">
      <alignment vertical="center"/>
    </xf>
    <xf borderId="48" fillId="0" fontId="5" numFmtId="0" xfId="0" applyAlignment="1" applyBorder="1" applyFont="1">
      <alignment horizontal="center" readingOrder="0"/>
    </xf>
    <xf borderId="49" fillId="0" fontId="5" numFmtId="0" xfId="0" applyAlignment="1" applyBorder="1" applyFont="1">
      <alignment horizontal="center" readingOrder="0"/>
    </xf>
    <xf borderId="35" fillId="0" fontId="6" numFmtId="0" xfId="0" applyBorder="1" applyFont="1"/>
    <xf borderId="36" fillId="0" fontId="6" numFmtId="0" xfId="0" applyBorder="1" applyFont="1"/>
    <xf borderId="43" fillId="0" fontId="5" numFmtId="0" xfId="0" applyAlignment="1" applyBorder="1" applyFont="1">
      <alignment horizontal="left" vertical="center"/>
    </xf>
    <xf borderId="44" fillId="0" fontId="5" numFmtId="0" xfId="0" applyAlignment="1" applyBorder="1" applyFont="1">
      <alignment horizontal="left" vertical="center"/>
    </xf>
    <xf borderId="46" fillId="0" fontId="5" numFmtId="0" xfId="0" applyAlignment="1" applyBorder="1" applyFont="1">
      <alignment horizontal="center" readingOrder="0"/>
    </xf>
    <xf borderId="16" fillId="0" fontId="5" numFmtId="0" xfId="0" applyAlignment="1" applyBorder="1" applyFont="1">
      <alignment horizontal="center" vertical="center"/>
    </xf>
    <xf borderId="18" fillId="0" fontId="6" numFmtId="0" xfId="0" applyAlignment="1" applyBorder="1" applyFont="1">
      <alignment horizontal="left" shrinkToFit="0" vertical="center" wrapText="1"/>
    </xf>
    <xf borderId="20" fillId="0" fontId="6" numFmtId="0" xfId="0" applyAlignment="1" applyBorder="1" applyFont="1">
      <alignment horizontal="left" shrinkToFit="0" vertical="center" wrapText="1"/>
    </xf>
    <xf borderId="24" fillId="0" fontId="6" numFmtId="0" xfId="0" applyAlignment="1" applyBorder="1" applyFont="1">
      <alignment horizontal="left" shrinkToFit="0" vertical="center" wrapText="1"/>
    </xf>
    <xf borderId="50" fillId="0" fontId="5" numFmtId="0" xfId="0" applyBorder="1" applyFont="1"/>
    <xf borderId="51" fillId="0" fontId="5" numFmtId="0" xfId="0" applyAlignment="1" applyBorder="1" applyFont="1">
      <alignment horizontal="center" readingOrder="0"/>
    </xf>
    <xf borderId="50" fillId="0" fontId="0" numFmtId="0" xfId="0" applyBorder="1" applyFont="1"/>
    <xf borderId="52" fillId="0" fontId="0" numFmtId="164" xfId="0" applyBorder="1" applyFont="1" applyNumberFormat="1"/>
    <xf borderId="27" fillId="0" fontId="6" numFmtId="0" xfId="0" applyAlignment="1" applyBorder="1" applyFont="1">
      <alignment readingOrder="0"/>
    </xf>
    <xf borderId="53" fillId="3" fontId="4" numFmtId="0" xfId="0" applyAlignment="1" applyBorder="1" applyFill="1" applyFont="1">
      <alignment horizontal="center" vertical="center"/>
    </xf>
    <xf borderId="54" fillId="3" fontId="4" numFmtId="0" xfId="0" applyAlignment="1" applyBorder="1" applyFont="1">
      <alignment vertical="center"/>
    </xf>
    <xf borderId="55" fillId="3" fontId="4" numFmtId="0" xfId="0" applyAlignment="1" applyBorder="1" applyFont="1">
      <alignment horizontal="center" vertical="center"/>
    </xf>
    <xf borderId="56" fillId="3" fontId="4" numFmtId="0" xfId="0" applyAlignment="1" applyBorder="1" applyFont="1">
      <alignment horizontal="center" vertical="center"/>
    </xf>
    <xf borderId="57" fillId="3" fontId="4" numFmtId="0" xfId="0" applyAlignment="1" applyBorder="1" applyFont="1">
      <alignment horizontal="center" vertical="center"/>
    </xf>
    <xf borderId="57" fillId="3" fontId="4" numFmtId="164" xfId="0" applyAlignment="1" applyBorder="1" applyFont="1" applyNumberFormat="1">
      <alignment horizontal="center" vertical="center"/>
    </xf>
    <xf borderId="48" fillId="0" fontId="5" numFmtId="0" xfId="0" applyAlignment="1" applyBorder="1" applyFont="1">
      <alignment horizontal="center"/>
    </xf>
    <xf borderId="27" fillId="0" fontId="5" numFmtId="1" xfId="0" applyAlignment="1" applyBorder="1" applyFont="1" applyNumberFormat="1">
      <alignment horizontal="center"/>
    </xf>
    <xf borderId="17" fillId="3" fontId="4" numFmtId="0" xfId="0" applyAlignment="1" applyBorder="1" applyFont="1">
      <alignment horizontal="center" vertical="center"/>
    </xf>
    <xf borderId="19" fillId="3" fontId="4" numFmtId="0" xfId="0" applyAlignment="1" applyBorder="1" applyFont="1">
      <alignment vertical="center"/>
    </xf>
    <xf borderId="21" fillId="3" fontId="4" numFmtId="0" xfId="0" applyAlignment="1" applyBorder="1" applyFont="1">
      <alignment horizontal="center" vertical="center"/>
    </xf>
    <xf borderId="29" fillId="0" fontId="5" numFmtId="0" xfId="0" applyAlignment="1" applyBorder="1" applyFont="1">
      <alignment horizontal="left" vertical="center"/>
    </xf>
    <xf borderId="35" fillId="0" fontId="5" numFmtId="0" xfId="0" applyAlignment="1" applyBorder="1" applyFont="1">
      <alignment horizontal="left" vertical="center"/>
    </xf>
    <xf borderId="36" fillId="0" fontId="5" numFmtId="0" xfId="0" applyAlignment="1" applyBorder="1" applyFont="1">
      <alignment horizontal="left" vertical="center"/>
    </xf>
    <xf borderId="17" fillId="4" fontId="4" numFmtId="0" xfId="0" applyAlignment="1" applyBorder="1" applyFill="1" applyFont="1">
      <alignment horizontal="center" vertical="center"/>
    </xf>
    <xf borderId="19" fillId="4" fontId="4" numFmtId="0" xfId="0" applyAlignment="1" applyBorder="1" applyFont="1">
      <alignment vertical="center"/>
    </xf>
    <xf borderId="21" fillId="4" fontId="4" numFmtId="0" xfId="0" applyAlignment="1" applyBorder="1" applyFont="1">
      <alignment horizontal="center" vertical="center"/>
    </xf>
    <xf borderId="56" fillId="4" fontId="4" numFmtId="0" xfId="0" applyAlignment="1" applyBorder="1" applyFont="1">
      <alignment horizontal="center" vertical="center"/>
    </xf>
    <xf borderId="57" fillId="4" fontId="4" numFmtId="0" xfId="0" applyAlignment="1" applyBorder="1" applyFont="1">
      <alignment horizontal="center" vertical="center"/>
    </xf>
    <xf borderId="57" fillId="4" fontId="4" numFmtId="164" xfId="0" applyAlignment="1" applyBorder="1" applyFont="1" applyNumberFormat="1">
      <alignment horizontal="center" vertical="center"/>
    </xf>
    <xf borderId="38" fillId="4" fontId="4" numFmtId="0" xfId="0" applyAlignment="1" applyBorder="1" applyFont="1">
      <alignment horizontal="center" vertical="center"/>
    </xf>
    <xf borderId="39" fillId="4" fontId="4" numFmtId="0" xfId="0" applyAlignment="1" applyBorder="1" applyFont="1">
      <alignment vertical="center"/>
    </xf>
    <xf borderId="58" fillId="4" fontId="4" numFmtId="0" xfId="0" applyAlignment="1" applyBorder="1" applyFont="1">
      <alignment horizontal="center" vertical="center"/>
    </xf>
    <xf borderId="59" fillId="4" fontId="4" numFmtId="0" xfId="0" applyAlignment="1" applyBorder="1" applyFont="1">
      <alignment horizontal="center" vertical="center"/>
    </xf>
    <xf borderId="60" fillId="4" fontId="4" numFmtId="0" xfId="0" applyAlignment="1" applyBorder="1" applyFont="1">
      <alignment horizontal="center" vertical="center"/>
    </xf>
    <xf borderId="58" fillId="4" fontId="4" numFmtId="164" xfId="0" applyAlignment="1" applyBorder="1" applyFont="1" applyNumberFormat="1">
      <alignment horizontal="center" vertical="center"/>
    </xf>
    <xf borderId="17" fillId="0" fontId="5" numFmtId="0" xfId="0" applyAlignment="1" applyBorder="1" applyFont="1">
      <alignment horizontal="center"/>
    </xf>
    <xf borderId="19" fillId="0" fontId="7" numFmtId="0" xfId="0" applyBorder="1" applyFont="1"/>
    <xf borderId="21" fillId="0" fontId="7" numFmtId="0" xfId="0" applyAlignment="1" applyBorder="1" applyFont="1">
      <alignment readingOrder="0"/>
    </xf>
    <xf borderId="61" fillId="0" fontId="7" numFmtId="0" xfId="0" applyBorder="1" applyFont="1"/>
    <xf borderId="19" fillId="0" fontId="5" numFmtId="0" xfId="0" applyAlignment="1" applyBorder="1" applyFont="1">
      <alignment horizontal="center"/>
    </xf>
    <xf borderId="21" fillId="0" fontId="5" numFmtId="164" xfId="0" applyAlignment="1" applyBorder="1" applyFont="1" applyNumberFormat="1">
      <alignment horizontal="center"/>
    </xf>
    <xf borderId="51" fillId="0" fontId="5" numFmtId="0" xfId="0" applyBorder="1" applyFont="1"/>
    <xf borderId="35" fillId="0" fontId="5" numFmtId="0" xfId="0" applyAlignment="1" applyBorder="1" applyFont="1">
      <alignment horizontal="center" readingOrder="0"/>
    </xf>
    <xf borderId="35" fillId="0" fontId="5" numFmtId="0" xfId="0" applyAlignment="1" applyBorder="1" applyFont="1">
      <alignment horizontal="center"/>
    </xf>
    <xf borderId="36" fillId="0" fontId="5" numFmtId="164" xfId="0" applyAlignment="1" applyBorder="1" applyFont="1" applyNumberFormat="1">
      <alignment horizontal="center"/>
    </xf>
    <xf borderId="0" fillId="0" fontId="0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20.29"/>
    <col customWidth="1" min="3" max="3" width="21.71"/>
    <col customWidth="1" min="4" max="4" width="8.14"/>
    <col customWidth="1" min="5" max="5" width="9.71"/>
    <col customWidth="1" min="6" max="21" width="5.71"/>
    <col customWidth="1" min="22" max="22" width="8.86"/>
    <col customWidth="1" min="23" max="23" width="9.57"/>
    <col customWidth="1" min="24" max="26" width="10.71"/>
  </cols>
  <sheetData>
    <row r="1">
      <c r="A1" s="2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6"/>
    </row>
    <row r="2">
      <c r="A2" s="9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3"/>
    </row>
    <row r="3">
      <c r="A3" s="15" t="s">
        <v>10</v>
      </c>
      <c r="B3" s="4"/>
      <c r="C3" s="4"/>
      <c r="D3" s="17" t="s">
        <v>2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7" t="s">
        <v>18</v>
      </c>
      <c r="M3" s="17" t="s">
        <v>19</v>
      </c>
      <c r="N3" s="17" t="s">
        <v>20</v>
      </c>
      <c r="O3" s="17" t="s">
        <v>21</v>
      </c>
      <c r="P3" s="17" t="s">
        <v>22</v>
      </c>
      <c r="Q3" s="17" t="s">
        <v>23</v>
      </c>
      <c r="R3" s="17" t="s">
        <v>24</v>
      </c>
      <c r="S3" s="17" t="s">
        <v>25</v>
      </c>
      <c r="T3" s="17" t="s">
        <v>26</v>
      </c>
      <c r="U3" s="17" t="s">
        <v>27</v>
      </c>
      <c r="V3" s="17" t="s">
        <v>28</v>
      </c>
      <c r="W3" s="20" t="s">
        <v>6</v>
      </c>
    </row>
    <row r="4">
      <c r="A4" s="22" t="s">
        <v>7</v>
      </c>
      <c r="B4" s="24" t="s">
        <v>8</v>
      </c>
      <c r="C4" s="26" t="s">
        <v>9</v>
      </c>
      <c r="D4" s="28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</row>
    <row r="5">
      <c r="A5" s="32">
        <v>1.0</v>
      </c>
      <c r="B5" s="33" t="s">
        <v>29</v>
      </c>
      <c r="C5" s="34" t="s">
        <v>30</v>
      </c>
      <c r="D5" s="35" t="s">
        <v>31</v>
      </c>
      <c r="E5" s="32">
        <f t="shared" ref="E5:E12" si="1">COUNTIF(F5:U5,"&gt;0")</f>
        <v>16</v>
      </c>
      <c r="F5" s="37">
        <v>161.0</v>
      </c>
      <c r="G5" s="37">
        <v>175.0</v>
      </c>
      <c r="H5" s="37">
        <v>167.0</v>
      </c>
      <c r="I5" s="37">
        <v>201.0</v>
      </c>
      <c r="J5" s="37">
        <v>166.0</v>
      </c>
      <c r="K5" s="37">
        <v>218.0</v>
      </c>
      <c r="L5" s="37">
        <v>191.0</v>
      </c>
      <c r="M5" s="37">
        <v>191.0</v>
      </c>
      <c r="N5" s="37">
        <v>176.0</v>
      </c>
      <c r="O5" s="37">
        <v>156.0</v>
      </c>
      <c r="P5" s="37">
        <v>199.0</v>
      </c>
      <c r="Q5" s="37">
        <v>166.0</v>
      </c>
      <c r="R5" s="37">
        <v>169.0</v>
      </c>
      <c r="S5" s="37">
        <v>155.0</v>
      </c>
      <c r="T5" s="37">
        <v>145.0</v>
      </c>
      <c r="U5" s="37">
        <v>150.0</v>
      </c>
      <c r="V5" s="39">
        <f t="shared" ref="V5:V12" si="2">SUM(F5:U5)</f>
        <v>2786</v>
      </c>
      <c r="W5" s="42">
        <f t="shared" ref="W5:W12" si="3">+V5/E5</f>
        <v>174.125</v>
      </c>
      <c r="X5" s="44"/>
      <c r="Y5" s="44"/>
      <c r="Z5" s="44"/>
    </row>
    <row r="6">
      <c r="A6" s="32">
        <v>2.0</v>
      </c>
      <c r="B6" s="45" t="s">
        <v>34</v>
      </c>
      <c r="C6" s="46" t="s">
        <v>35</v>
      </c>
      <c r="D6" s="48" t="s">
        <v>31</v>
      </c>
      <c r="E6" s="32">
        <f t="shared" si="1"/>
        <v>16</v>
      </c>
      <c r="F6" s="37">
        <v>145.0</v>
      </c>
      <c r="G6" s="37">
        <v>173.0</v>
      </c>
      <c r="H6" s="37">
        <v>188.0</v>
      </c>
      <c r="I6" s="37">
        <v>162.0</v>
      </c>
      <c r="J6" s="37">
        <v>123.0</v>
      </c>
      <c r="K6" s="37">
        <v>182.0</v>
      </c>
      <c r="L6" s="37">
        <v>182.0</v>
      </c>
      <c r="M6" s="37">
        <v>167.0</v>
      </c>
      <c r="N6" s="37">
        <v>162.0</v>
      </c>
      <c r="O6" s="37">
        <v>213.0</v>
      </c>
      <c r="P6" s="37">
        <v>158.0</v>
      </c>
      <c r="Q6" s="37">
        <v>129.0</v>
      </c>
      <c r="R6" s="37">
        <v>129.0</v>
      </c>
      <c r="S6" s="37">
        <v>176.0</v>
      </c>
      <c r="T6" s="37">
        <v>126.0</v>
      </c>
      <c r="U6" s="37">
        <v>177.0</v>
      </c>
      <c r="V6" s="39">
        <f t="shared" si="2"/>
        <v>2592</v>
      </c>
      <c r="W6" s="42">
        <f t="shared" si="3"/>
        <v>162</v>
      </c>
      <c r="X6" s="44"/>
      <c r="Y6" s="44"/>
      <c r="Z6" s="44"/>
    </row>
    <row r="7">
      <c r="A7" s="32">
        <v>3.0</v>
      </c>
      <c r="B7" s="33" t="s">
        <v>36</v>
      </c>
      <c r="C7" s="34" t="s">
        <v>37</v>
      </c>
      <c r="D7" s="35" t="s">
        <v>31</v>
      </c>
      <c r="E7" s="32">
        <f t="shared" si="1"/>
        <v>16</v>
      </c>
      <c r="F7" s="37">
        <v>154.0</v>
      </c>
      <c r="G7" s="37">
        <v>180.0</v>
      </c>
      <c r="H7" s="37">
        <v>150.0</v>
      </c>
      <c r="I7" s="37">
        <v>158.0</v>
      </c>
      <c r="J7" s="37">
        <v>159.0</v>
      </c>
      <c r="K7" s="37">
        <v>167.0</v>
      </c>
      <c r="L7" s="37">
        <v>161.0</v>
      </c>
      <c r="M7" s="37">
        <v>149.0</v>
      </c>
      <c r="N7" s="37">
        <v>131.0</v>
      </c>
      <c r="O7" s="37">
        <v>181.0</v>
      </c>
      <c r="P7" s="37">
        <v>171.0</v>
      </c>
      <c r="Q7" s="37">
        <v>139.0</v>
      </c>
      <c r="R7" s="37">
        <v>157.0</v>
      </c>
      <c r="S7" s="37">
        <v>143.0</v>
      </c>
      <c r="T7" s="37">
        <v>127.0</v>
      </c>
      <c r="U7" s="37">
        <v>152.0</v>
      </c>
      <c r="V7" s="39">
        <f t="shared" si="2"/>
        <v>2479</v>
      </c>
      <c r="W7" s="42">
        <f t="shared" si="3"/>
        <v>154.9375</v>
      </c>
    </row>
    <row r="8">
      <c r="A8" s="32">
        <v>4.0</v>
      </c>
      <c r="B8" s="50" t="s">
        <v>40</v>
      </c>
      <c r="C8" s="52" t="s">
        <v>41</v>
      </c>
      <c r="D8" s="53" t="s">
        <v>42</v>
      </c>
      <c r="E8" s="32">
        <f t="shared" si="1"/>
        <v>16</v>
      </c>
      <c r="F8" s="37">
        <v>186.0</v>
      </c>
      <c r="G8" s="37">
        <v>161.0</v>
      </c>
      <c r="H8" s="37">
        <v>138.0</v>
      </c>
      <c r="I8" s="37">
        <v>144.0</v>
      </c>
      <c r="J8" s="37">
        <v>145.0</v>
      </c>
      <c r="K8" s="37">
        <v>157.0</v>
      </c>
      <c r="L8" s="37">
        <v>147.0</v>
      </c>
      <c r="M8" s="37">
        <v>153.0</v>
      </c>
      <c r="N8" s="37">
        <v>176.0</v>
      </c>
      <c r="O8" s="37">
        <v>115.0</v>
      </c>
      <c r="P8" s="37">
        <v>149.0</v>
      </c>
      <c r="Q8" s="37">
        <v>156.0</v>
      </c>
      <c r="R8" s="37">
        <v>146.0</v>
      </c>
      <c r="S8" s="37">
        <v>122.0</v>
      </c>
      <c r="T8" s="37">
        <v>151.0</v>
      </c>
      <c r="U8" s="37">
        <v>149.0</v>
      </c>
      <c r="V8" s="39">
        <f t="shared" si="2"/>
        <v>2395</v>
      </c>
      <c r="W8" s="42">
        <f t="shared" si="3"/>
        <v>149.6875</v>
      </c>
    </row>
    <row r="9">
      <c r="A9" s="32">
        <v>5.0</v>
      </c>
      <c r="B9" s="33" t="s">
        <v>43</v>
      </c>
      <c r="C9" s="34" t="s">
        <v>44</v>
      </c>
      <c r="D9" s="35" t="s">
        <v>31</v>
      </c>
      <c r="E9" s="32">
        <f t="shared" si="1"/>
        <v>16</v>
      </c>
      <c r="F9" s="37">
        <v>95.0</v>
      </c>
      <c r="G9" s="37">
        <v>170.0</v>
      </c>
      <c r="H9" s="37">
        <v>137.0</v>
      </c>
      <c r="I9" s="37">
        <v>172.0</v>
      </c>
      <c r="J9" s="37">
        <v>134.0</v>
      </c>
      <c r="K9" s="37">
        <v>150.0</v>
      </c>
      <c r="L9" s="37">
        <v>146.0</v>
      </c>
      <c r="M9" s="37">
        <v>152.0</v>
      </c>
      <c r="N9" s="37">
        <v>105.0</v>
      </c>
      <c r="O9" s="37">
        <v>133.0</v>
      </c>
      <c r="P9" s="37">
        <v>163.0</v>
      </c>
      <c r="Q9" s="37">
        <v>183.0</v>
      </c>
      <c r="R9" s="37">
        <v>166.0</v>
      </c>
      <c r="S9" s="37">
        <v>158.0</v>
      </c>
      <c r="T9" s="37">
        <v>137.0</v>
      </c>
      <c r="U9" s="37">
        <v>142.0</v>
      </c>
      <c r="V9" s="39">
        <f t="shared" si="2"/>
        <v>2343</v>
      </c>
      <c r="W9" s="42">
        <f t="shared" si="3"/>
        <v>146.4375</v>
      </c>
    </row>
    <row r="10">
      <c r="A10" s="32">
        <v>6.0</v>
      </c>
      <c r="B10" s="33" t="s">
        <v>45</v>
      </c>
      <c r="C10" s="34" t="s">
        <v>46</v>
      </c>
      <c r="D10" s="35" t="s">
        <v>47</v>
      </c>
      <c r="E10" s="32">
        <f t="shared" si="1"/>
        <v>16</v>
      </c>
      <c r="F10" s="37">
        <v>103.0</v>
      </c>
      <c r="G10" s="37">
        <v>145.0</v>
      </c>
      <c r="H10" s="37">
        <v>121.0</v>
      </c>
      <c r="I10" s="37">
        <v>130.0</v>
      </c>
      <c r="J10" s="37">
        <v>166.0</v>
      </c>
      <c r="K10" s="37">
        <v>159.0</v>
      </c>
      <c r="L10" s="37">
        <v>127.0</v>
      </c>
      <c r="M10" s="37">
        <v>131.0</v>
      </c>
      <c r="N10" s="37">
        <v>142.0</v>
      </c>
      <c r="O10" s="37">
        <v>134.0</v>
      </c>
      <c r="P10" s="37">
        <v>123.0</v>
      </c>
      <c r="Q10" s="37">
        <v>108.0</v>
      </c>
      <c r="R10" s="37">
        <v>152.0</v>
      </c>
      <c r="S10" s="37">
        <v>123.0</v>
      </c>
      <c r="T10" s="37">
        <v>171.0</v>
      </c>
      <c r="U10" s="37">
        <v>140.0</v>
      </c>
      <c r="V10" s="39">
        <f t="shared" si="2"/>
        <v>2175</v>
      </c>
      <c r="W10" s="42">
        <f t="shared" si="3"/>
        <v>135.9375</v>
      </c>
    </row>
    <row r="11">
      <c r="A11" s="32">
        <v>7.0</v>
      </c>
      <c r="B11" s="33" t="s">
        <v>49</v>
      </c>
      <c r="C11" s="34" t="s">
        <v>50</v>
      </c>
      <c r="D11" s="35" t="s">
        <v>31</v>
      </c>
      <c r="E11" s="32">
        <f t="shared" si="1"/>
        <v>16</v>
      </c>
      <c r="F11" s="37">
        <v>109.0</v>
      </c>
      <c r="G11" s="37">
        <v>144.0</v>
      </c>
      <c r="H11" s="37">
        <v>119.0</v>
      </c>
      <c r="I11" s="37">
        <v>158.0</v>
      </c>
      <c r="J11" s="37">
        <v>134.0</v>
      </c>
      <c r="K11" s="37">
        <v>145.0</v>
      </c>
      <c r="L11" s="37">
        <v>127.0</v>
      </c>
      <c r="M11" s="37">
        <v>137.0</v>
      </c>
      <c r="N11" s="37">
        <v>151.0</v>
      </c>
      <c r="O11" s="37">
        <v>115.0</v>
      </c>
      <c r="P11" s="37">
        <v>144.0</v>
      </c>
      <c r="Q11" s="37">
        <v>118.0</v>
      </c>
      <c r="R11" s="37">
        <v>126.0</v>
      </c>
      <c r="S11" s="37">
        <v>114.0</v>
      </c>
      <c r="T11" s="37">
        <v>146.0</v>
      </c>
      <c r="U11" s="37">
        <v>169.0</v>
      </c>
      <c r="V11" s="39">
        <f t="shared" si="2"/>
        <v>2156</v>
      </c>
      <c r="W11" s="42">
        <f t="shared" si="3"/>
        <v>134.75</v>
      </c>
    </row>
    <row r="12">
      <c r="A12" s="56">
        <v>8.0</v>
      </c>
      <c r="B12" s="58" t="s">
        <v>52</v>
      </c>
      <c r="C12" s="59" t="s">
        <v>53</v>
      </c>
      <c r="D12" s="35" t="s">
        <v>31</v>
      </c>
      <c r="E12" s="32">
        <f t="shared" si="1"/>
        <v>16</v>
      </c>
      <c r="F12" s="37">
        <v>113.0</v>
      </c>
      <c r="G12" s="37">
        <v>137.0</v>
      </c>
      <c r="H12" s="37">
        <v>149.0</v>
      </c>
      <c r="I12" s="37">
        <v>129.0</v>
      </c>
      <c r="J12" s="37">
        <v>115.0</v>
      </c>
      <c r="K12" s="37">
        <v>119.0</v>
      </c>
      <c r="L12" s="37">
        <v>97.0</v>
      </c>
      <c r="M12" s="37">
        <v>150.0</v>
      </c>
      <c r="N12" s="37">
        <v>106.0</v>
      </c>
      <c r="O12" s="37">
        <v>116.0</v>
      </c>
      <c r="P12" s="37">
        <v>130.0</v>
      </c>
      <c r="Q12" s="37">
        <v>128.0</v>
      </c>
      <c r="R12" s="37">
        <v>120.0</v>
      </c>
      <c r="S12" s="37">
        <v>97.0</v>
      </c>
      <c r="T12" s="37">
        <v>195.0</v>
      </c>
      <c r="U12" s="37">
        <v>143.0</v>
      </c>
      <c r="V12" s="39">
        <f t="shared" si="2"/>
        <v>2044</v>
      </c>
      <c r="W12" s="42">
        <f t="shared" si="3"/>
        <v>127.75</v>
      </c>
    </row>
    <row r="13">
      <c r="A13" s="60" t="s">
        <v>54</v>
      </c>
      <c r="B13" s="3"/>
      <c r="C13" s="61"/>
      <c r="D13" s="62" t="s">
        <v>2</v>
      </c>
      <c r="E13" s="17" t="s">
        <v>11</v>
      </c>
      <c r="F13" s="17" t="s">
        <v>12</v>
      </c>
      <c r="G13" s="17" t="s">
        <v>13</v>
      </c>
      <c r="H13" s="17" t="s">
        <v>14</v>
      </c>
      <c r="I13" s="17" t="s">
        <v>15</v>
      </c>
      <c r="J13" s="17" t="s">
        <v>16</v>
      </c>
      <c r="K13" s="17" t="s">
        <v>17</v>
      </c>
      <c r="L13" s="17" t="s">
        <v>18</v>
      </c>
      <c r="M13" s="17" t="s">
        <v>19</v>
      </c>
      <c r="N13" s="17" t="s">
        <v>20</v>
      </c>
      <c r="O13" s="17" t="s">
        <v>21</v>
      </c>
      <c r="P13" s="17" t="s">
        <v>22</v>
      </c>
      <c r="Q13" s="17" t="s">
        <v>23</v>
      </c>
      <c r="R13" s="17" t="s">
        <v>24</v>
      </c>
      <c r="S13" s="17" t="s">
        <v>25</v>
      </c>
      <c r="T13" s="17" t="s">
        <v>26</v>
      </c>
      <c r="U13" s="17" t="s">
        <v>27</v>
      </c>
      <c r="V13" s="17" t="s">
        <v>28</v>
      </c>
      <c r="W13" s="20" t="s">
        <v>6</v>
      </c>
    </row>
    <row r="14">
      <c r="A14" s="63" t="s">
        <v>7</v>
      </c>
      <c r="B14" s="64" t="s">
        <v>8</v>
      </c>
      <c r="C14" s="26" t="s">
        <v>9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  <c r="O14" s="67"/>
      <c r="P14" s="65"/>
      <c r="Q14" s="66"/>
      <c r="R14" s="67"/>
      <c r="S14" s="65"/>
      <c r="T14" s="66"/>
      <c r="U14" s="67"/>
      <c r="V14" s="65"/>
      <c r="W14" s="68"/>
    </row>
    <row r="15">
      <c r="A15" s="32">
        <v>1.0</v>
      </c>
      <c r="B15" s="33" t="s">
        <v>38</v>
      </c>
      <c r="C15" s="34" t="s">
        <v>39</v>
      </c>
      <c r="D15" s="35" t="s">
        <v>31</v>
      </c>
      <c r="E15" s="32">
        <f t="shared" ref="E15:E26" si="4">COUNTIF(F15:U15,"&gt;0")</f>
        <v>16</v>
      </c>
      <c r="F15" s="37">
        <v>161.0</v>
      </c>
      <c r="G15" s="37">
        <v>169.0</v>
      </c>
      <c r="H15" s="37">
        <v>191.0</v>
      </c>
      <c r="I15" s="37">
        <v>169.0</v>
      </c>
      <c r="J15" s="37">
        <v>203.0</v>
      </c>
      <c r="K15" s="37">
        <v>173.0</v>
      </c>
      <c r="L15" s="37">
        <v>179.0</v>
      </c>
      <c r="M15" s="37">
        <v>222.0</v>
      </c>
      <c r="N15" s="37">
        <v>197.0</v>
      </c>
      <c r="O15" s="37">
        <v>201.0</v>
      </c>
      <c r="P15" s="37">
        <v>181.0</v>
      </c>
      <c r="Q15" s="37">
        <v>192.0</v>
      </c>
      <c r="R15" s="37">
        <v>204.0</v>
      </c>
      <c r="S15" s="37">
        <v>208.0</v>
      </c>
      <c r="T15" s="37">
        <v>198.0</v>
      </c>
      <c r="U15" s="37">
        <v>171.0</v>
      </c>
      <c r="V15" s="39">
        <f t="shared" ref="V15:V26" si="5">SUM(F15:U15)</f>
        <v>3019</v>
      </c>
      <c r="W15" s="42">
        <f t="shared" ref="W15:W26" si="6">+V15/E15</f>
        <v>188.6875</v>
      </c>
      <c r="X15" s="44"/>
      <c r="Y15" s="44"/>
      <c r="Z15" s="44"/>
    </row>
    <row r="16">
      <c r="A16" s="32">
        <v>2.0</v>
      </c>
      <c r="B16" s="33" t="s">
        <v>62</v>
      </c>
      <c r="C16" s="34" t="s">
        <v>63</v>
      </c>
      <c r="D16" s="35" t="s">
        <v>31</v>
      </c>
      <c r="E16" s="32">
        <f t="shared" si="4"/>
        <v>16</v>
      </c>
      <c r="F16" s="37">
        <v>212.0</v>
      </c>
      <c r="G16" s="37">
        <v>149.0</v>
      </c>
      <c r="H16" s="37">
        <v>164.0</v>
      </c>
      <c r="I16" s="37">
        <v>182.0</v>
      </c>
      <c r="J16" s="37">
        <v>159.0</v>
      </c>
      <c r="K16" s="37">
        <v>224.0</v>
      </c>
      <c r="L16" s="37">
        <v>165.0</v>
      </c>
      <c r="M16" s="37">
        <v>170.0</v>
      </c>
      <c r="N16" s="37">
        <v>191.0</v>
      </c>
      <c r="O16" s="37">
        <v>171.0</v>
      </c>
      <c r="P16" s="37">
        <v>173.0</v>
      </c>
      <c r="Q16" s="37">
        <v>191.0</v>
      </c>
      <c r="R16" s="37">
        <v>241.0</v>
      </c>
      <c r="S16" s="37">
        <v>206.0</v>
      </c>
      <c r="T16" s="37">
        <v>192.0</v>
      </c>
      <c r="U16" s="37">
        <v>203.0</v>
      </c>
      <c r="V16" s="39">
        <f t="shared" si="5"/>
        <v>2993</v>
      </c>
      <c r="W16" s="42">
        <f t="shared" si="6"/>
        <v>187.0625</v>
      </c>
      <c r="X16" s="44"/>
      <c r="Y16" s="44"/>
      <c r="Z16" s="44"/>
    </row>
    <row r="17">
      <c r="A17" s="71">
        <v>3.0</v>
      </c>
      <c r="B17" s="54" t="s">
        <v>57</v>
      </c>
      <c r="C17" s="55" t="s">
        <v>58</v>
      </c>
      <c r="D17" s="72" t="s">
        <v>31</v>
      </c>
      <c r="E17" s="32">
        <f t="shared" si="4"/>
        <v>16</v>
      </c>
      <c r="F17" s="37">
        <v>188.0</v>
      </c>
      <c r="G17" s="37">
        <v>176.0</v>
      </c>
      <c r="H17" s="37">
        <v>148.0</v>
      </c>
      <c r="I17" s="37">
        <v>172.0</v>
      </c>
      <c r="J17" s="37">
        <v>193.0</v>
      </c>
      <c r="K17" s="37">
        <v>158.0</v>
      </c>
      <c r="L17" s="37">
        <v>167.0</v>
      </c>
      <c r="M17" s="37">
        <v>237.0</v>
      </c>
      <c r="N17" s="37">
        <v>193.0</v>
      </c>
      <c r="O17" s="37">
        <v>202.0</v>
      </c>
      <c r="P17" s="37">
        <v>129.0</v>
      </c>
      <c r="Q17" s="37">
        <v>204.0</v>
      </c>
      <c r="R17" s="37">
        <v>173.0</v>
      </c>
      <c r="S17" s="37">
        <v>186.0</v>
      </c>
      <c r="T17" s="37">
        <v>156.0</v>
      </c>
      <c r="U17" s="37">
        <v>160.0</v>
      </c>
      <c r="V17" s="39">
        <f t="shared" si="5"/>
        <v>2842</v>
      </c>
      <c r="W17" s="42">
        <f t="shared" si="6"/>
        <v>177.625</v>
      </c>
    </row>
    <row r="18">
      <c r="A18" s="21">
        <v>4.0</v>
      </c>
      <c r="B18" s="23" t="s">
        <v>32</v>
      </c>
      <c r="C18" s="73" t="s">
        <v>33</v>
      </c>
      <c r="D18" s="74" t="s">
        <v>31</v>
      </c>
      <c r="E18" s="32">
        <f t="shared" si="4"/>
        <v>16</v>
      </c>
      <c r="F18" s="37">
        <v>178.0</v>
      </c>
      <c r="G18" s="37">
        <v>155.0</v>
      </c>
      <c r="H18" s="37">
        <v>182.0</v>
      </c>
      <c r="I18" s="37">
        <v>165.0</v>
      </c>
      <c r="J18" s="37">
        <v>216.0</v>
      </c>
      <c r="K18" s="37">
        <v>179.0</v>
      </c>
      <c r="L18" s="37">
        <v>165.0</v>
      </c>
      <c r="M18" s="37">
        <v>227.0</v>
      </c>
      <c r="N18" s="37">
        <v>152.0</v>
      </c>
      <c r="O18" s="37">
        <v>170.0</v>
      </c>
      <c r="P18" s="37">
        <v>146.0</v>
      </c>
      <c r="Q18" s="37">
        <v>159.0</v>
      </c>
      <c r="R18" s="37">
        <v>178.0</v>
      </c>
      <c r="S18" s="37">
        <v>140.0</v>
      </c>
      <c r="T18" s="37">
        <v>208.0</v>
      </c>
      <c r="U18" s="37">
        <v>164.0</v>
      </c>
      <c r="V18" s="39">
        <f t="shared" si="5"/>
        <v>2784</v>
      </c>
      <c r="W18" s="42">
        <f t="shared" si="6"/>
        <v>174</v>
      </c>
    </row>
    <row r="19">
      <c r="A19" s="32">
        <v>5.0</v>
      </c>
      <c r="B19" s="33" t="s">
        <v>59</v>
      </c>
      <c r="C19" s="34" t="s">
        <v>60</v>
      </c>
      <c r="D19" s="35" t="s">
        <v>47</v>
      </c>
      <c r="E19" s="32">
        <f t="shared" si="4"/>
        <v>16</v>
      </c>
      <c r="F19" s="37">
        <v>147.0</v>
      </c>
      <c r="G19" s="37">
        <v>203.0</v>
      </c>
      <c r="H19" s="37">
        <v>225.0</v>
      </c>
      <c r="I19" s="37">
        <v>181.0</v>
      </c>
      <c r="J19" s="37">
        <v>167.0</v>
      </c>
      <c r="K19" s="37">
        <v>134.0</v>
      </c>
      <c r="L19" s="37">
        <v>175.0</v>
      </c>
      <c r="M19" s="37">
        <v>202.0</v>
      </c>
      <c r="N19" s="37">
        <v>144.0</v>
      </c>
      <c r="O19" s="37">
        <v>210.0</v>
      </c>
      <c r="P19" s="37">
        <v>166.0</v>
      </c>
      <c r="Q19" s="37">
        <v>152.0</v>
      </c>
      <c r="R19" s="37">
        <v>125.0</v>
      </c>
      <c r="S19" s="37">
        <v>202.0</v>
      </c>
      <c r="T19" s="37">
        <v>128.0</v>
      </c>
      <c r="U19" s="37">
        <v>157.0</v>
      </c>
      <c r="V19" s="39">
        <f t="shared" si="5"/>
        <v>2718</v>
      </c>
      <c r="W19" s="42">
        <f t="shared" si="6"/>
        <v>169.875</v>
      </c>
    </row>
    <row r="20">
      <c r="A20" s="32">
        <v>6.0</v>
      </c>
      <c r="B20" s="54" t="s">
        <v>48</v>
      </c>
      <c r="C20" s="55" t="s">
        <v>51</v>
      </c>
      <c r="D20" s="72" t="s">
        <v>31</v>
      </c>
      <c r="E20" s="32">
        <f t="shared" si="4"/>
        <v>16</v>
      </c>
      <c r="F20" s="37">
        <v>161.0</v>
      </c>
      <c r="G20" s="37">
        <v>177.0</v>
      </c>
      <c r="H20" s="37">
        <v>187.0</v>
      </c>
      <c r="I20" s="37">
        <v>170.0</v>
      </c>
      <c r="J20" s="37">
        <v>224.0</v>
      </c>
      <c r="K20" s="37">
        <v>194.0</v>
      </c>
      <c r="L20" s="37">
        <v>157.0</v>
      </c>
      <c r="M20" s="37">
        <v>176.0</v>
      </c>
      <c r="N20" s="37">
        <v>157.0</v>
      </c>
      <c r="O20" s="37">
        <v>158.0</v>
      </c>
      <c r="P20" s="37">
        <v>164.0</v>
      </c>
      <c r="Q20" s="37">
        <v>126.0</v>
      </c>
      <c r="R20" s="37">
        <v>182.0</v>
      </c>
      <c r="S20" s="37">
        <v>168.0</v>
      </c>
      <c r="T20" s="37">
        <v>153.0</v>
      </c>
      <c r="U20" s="37">
        <v>131.0</v>
      </c>
      <c r="V20" s="39">
        <f t="shared" si="5"/>
        <v>2685</v>
      </c>
      <c r="W20" s="42">
        <f t="shared" si="6"/>
        <v>167.8125</v>
      </c>
    </row>
    <row r="21" ht="15.75" customHeight="1">
      <c r="A21" s="32">
        <v>7.0</v>
      </c>
      <c r="B21" s="75" t="s">
        <v>66</v>
      </c>
      <c r="C21" s="76" t="s">
        <v>67</v>
      </c>
      <c r="D21" s="77" t="s">
        <v>31</v>
      </c>
      <c r="E21" s="32">
        <f t="shared" si="4"/>
        <v>16</v>
      </c>
      <c r="F21" s="37">
        <v>174.0</v>
      </c>
      <c r="G21" s="37">
        <v>157.0</v>
      </c>
      <c r="H21" s="37">
        <v>148.0</v>
      </c>
      <c r="I21" s="37">
        <v>146.0</v>
      </c>
      <c r="J21" s="37">
        <v>188.0</v>
      </c>
      <c r="K21" s="37">
        <v>176.0</v>
      </c>
      <c r="L21" s="37">
        <v>137.0</v>
      </c>
      <c r="M21" s="37">
        <v>186.0</v>
      </c>
      <c r="N21" s="37">
        <v>129.0</v>
      </c>
      <c r="O21" s="37">
        <v>258.0</v>
      </c>
      <c r="P21" s="37">
        <v>166.0</v>
      </c>
      <c r="Q21" s="37">
        <v>134.0</v>
      </c>
      <c r="R21" s="37">
        <v>150.0</v>
      </c>
      <c r="S21" s="37">
        <v>158.0</v>
      </c>
      <c r="T21" s="37">
        <v>157.0</v>
      </c>
      <c r="U21" s="37">
        <v>177.0</v>
      </c>
      <c r="V21" s="39">
        <f t="shared" si="5"/>
        <v>2641</v>
      </c>
      <c r="W21" s="42">
        <f t="shared" si="6"/>
        <v>165.0625</v>
      </c>
    </row>
    <row r="22" ht="15.75" customHeight="1">
      <c r="A22" s="78">
        <v>8.0</v>
      </c>
      <c r="B22" s="33" t="s">
        <v>70</v>
      </c>
      <c r="C22" s="34" t="s">
        <v>71</v>
      </c>
      <c r="D22" s="35" t="s">
        <v>47</v>
      </c>
      <c r="E22" s="32">
        <f t="shared" si="4"/>
        <v>16</v>
      </c>
      <c r="F22" s="37">
        <v>154.0</v>
      </c>
      <c r="G22" s="37">
        <v>155.0</v>
      </c>
      <c r="H22" s="37">
        <v>204.0</v>
      </c>
      <c r="I22" s="37">
        <v>155.0</v>
      </c>
      <c r="J22" s="37">
        <v>150.0</v>
      </c>
      <c r="K22" s="37">
        <v>149.0</v>
      </c>
      <c r="L22" s="37">
        <v>140.0</v>
      </c>
      <c r="M22" s="37">
        <v>145.0</v>
      </c>
      <c r="N22" s="37">
        <v>177.0</v>
      </c>
      <c r="O22" s="37">
        <v>189.0</v>
      </c>
      <c r="P22" s="37">
        <v>193.0</v>
      </c>
      <c r="Q22" s="37">
        <v>188.0</v>
      </c>
      <c r="R22" s="37">
        <v>140.0</v>
      </c>
      <c r="S22" s="37">
        <v>172.0</v>
      </c>
      <c r="T22" s="37">
        <v>172.0</v>
      </c>
      <c r="U22" s="37">
        <v>157.0</v>
      </c>
      <c r="V22" s="39">
        <f t="shared" si="5"/>
        <v>2640</v>
      </c>
      <c r="W22" s="42">
        <f t="shared" si="6"/>
        <v>165</v>
      </c>
    </row>
    <row r="23" ht="15.75" customHeight="1">
      <c r="A23" s="78">
        <v>9.0</v>
      </c>
      <c r="B23" s="33" t="s">
        <v>73</v>
      </c>
      <c r="C23" s="34" t="s">
        <v>74</v>
      </c>
      <c r="D23" s="35" t="s">
        <v>31</v>
      </c>
      <c r="E23" s="32">
        <f t="shared" si="4"/>
        <v>16</v>
      </c>
      <c r="F23" s="37">
        <v>186.0</v>
      </c>
      <c r="G23" s="37">
        <v>148.0</v>
      </c>
      <c r="H23" s="37">
        <v>190.0</v>
      </c>
      <c r="I23" s="37">
        <v>151.0</v>
      </c>
      <c r="J23" s="37">
        <v>150.0</v>
      </c>
      <c r="K23" s="37">
        <v>177.0</v>
      </c>
      <c r="L23" s="37">
        <v>173.0</v>
      </c>
      <c r="M23" s="37">
        <v>176.0</v>
      </c>
      <c r="N23" s="37">
        <v>167.0</v>
      </c>
      <c r="O23" s="37">
        <v>158.0</v>
      </c>
      <c r="P23" s="37">
        <v>160.0</v>
      </c>
      <c r="Q23" s="37">
        <v>144.0</v>
      </c>
      <c r="R23" s="37">
        <v>157.0</v>
      </c>
      <c r="S23" s="37">
        <v>153.0</v>
      </c>
      <c r="T23" s="37">
        <v>159.0</v>
      </c>
      <c r="U23" s="37">
        <v>142.0</v>
      </c>
      <c r="V23" s="39">
        <f t="shared" si="5"/>
        <v>2591</v>
      </c>
      <c r="W23" s="42">
        <f t="shared" si="6"/>
        <v>161.9375</v>
      </c>
    </row>
    <row r="24" ht="15.75" customHeight="1">
      <c r="A24" s="78">
        <v>10.0</v>
      </c>
      <c r="B24" s="80" t="s">
        <v>76</v>
      </c>
      <c r="C24" s="81" t="s">
        <v>77</v>
      </c>
      <c r="D24" s="82" t="s">
        <v>31</v>
      </c>
      <c r="E24" s="32">
        <f t="shared" si="4"/>
        <v>16</v>
      </c>
      <c r="F24" s="37">
        <v>165.0</v>
      </c>
      <c r="G24" s="37">
        <v>170.0</v>
      </c>
      <c r="H24" s="37">
        <v>154.0</v>
      </c>
      <c r="I24" s="37">
        <v>134.0</v>
      </c>
      <c r="J24" s="37">
        <v>212.0</v>
      </c>
      <c r="K24" s="37">
        <v>144.0</v>
      </c>
      <c r="L24" s="37">
        <v>167.0</v>
      </c>
      <c r="M24" s="37">
        <v>178.0</v>
      </c>
      <c r="N24" s="37">
        <v>167.0</v>
      </c>
      <c r="O24" s="37">
        <v>136.0</v>
      </c>
      <c r="P24" s="37">
        <v>136.0</v>
      </c>
      <c r="Q24" s="37">
        <v>166.0</v>
      </c>
      <c r="R24" s="37">
        <v>151.0</v>
      </c>
      <c r="S24" s="37">
        <v>153.0</v>
      </c>
      <c r="T24" s="37">
        <v>152.0</v>
      </c>
      <c r="U24" s="37">
        <v>147.0</v>
      </c>
      <c r="V24" s="39">
        <f t="shared" si="5"/>
        <v>2532</v>
      </c>
      <c r="W24" s="42">
        <f t="shared" si="6"/>
        <v>158.25</v>
      </c>
    </row>
    <row r="25" ht="15.75" customHeight="1">
      <c r="A25" s="78">
        <v>11.0</v>
      </c>
      <c r="B25" s="33" t="s">
        <v>78</v>
      </c>
      <c r="C25" s="34" t="s">
        <v>79</v>
      </c>
      <c r="D25" s="35" t="s">
        <v>47</v>
      </c>
      <c r="E25" s="32">
        <f t="shared" si="4"/>
        <v>16</v>
      </c>
      <c r="F25" s="37">
        <v>152.0</v>
      </c>
      <c r="G25" s="37">
        <v>164.0</v>
      </c>
      <c r="H25" s="37">
        <v>135.0</v>
      </c>
      <c r="I25" s="37">
        <v>176.0</v>
      </c>
      <c r="J25" s="37">
        <v>153.0</v>
      </c>
      <c r="K25" s="37">
        <v>146.0</v>
      </c>
      <c r="L25" s="37">
        <v>174.0</v>
      </c>
      <c r="M25" s="37">
        <v>150.0</v>
      </c>
      <c r="N25" s="37">
        <v>125.0</v>
      </c>
      <c r="O25" s="37">
        <v>145.0</v>
      </c>
      <c r="P25" s="37">
        <v>146.0</v>
      </c>
      <c r="Q25" s="37">
        <v>150.0</v>
      </c>
      <c r="R25" s="37">
        <v>102.0</v>
      </c>
      <c r="S25" s="37">
        <v>122.0</v>
      </c>
      <c r="T25" s="37">
        <v>129.0</v>
      </c>
      <c r="U25" s="37">
        <v>171.0</v>
      </c>
      <c r="V25" s="39">
        <f t="shared" si="5"/>
        <v>2340</v>
      </c>
      <c r="W25" s="42">
        <f t="shared" si="6"/>
        <v>146.25</v>
      </c>
    </row>
    <row r="26" ht="15.75" customHeight="1">
      <c r="A26" s="83">
        <v>12.0</v>
      </c>
      <c r="B26" s="84" t="s">
        <v>61</v>
      </c>
      <c r="C26" s="85" t="s">
        <v>58</v>
      </c>
      <c r="D26" s="72" t="s">
        <v>31</v>
      </c>
      <c r="E26" s="32">
        <f t="shared" si="4"/>
        <v>16</v>
      </c>
      <c r="F26" s="37">
        <v>181.0</v>
      </c>
      <c r="G26" s="37">
        <v>193.0</v>
      </c>
      <c r="H26" s="37">
        <v>173.0</v>
      </c>
      <c r="I26" s="37">
        <v>133.0</v>
      </c>
      <c r="J26" s="37">
        <v>169.0</v>
      </c>
      <c r="K26" s="37">
        <v>200.0</v>
      </c>
      <c r="L26" s="37">
        <v>179.0</v>
      </c>
      <c r="M26" s="37">
        <v>204.0</v>
      </c>
      <c r="N26" s="87">
        <v>0.1</v>
      </c>
      <c r="O26" s="87">
        <v>0.1</v>
      </c>
      <c r="P26" s="87">
        <v>0.1</v>
      </c>
      <c r="Q26" s="87">
        <v>0.1</v>
      </c>
      <c r="R26" s="87">
        <v>0.1</v>
      </c>
      <c r="S26" s="87">
        <v>0.1</v>
      </c>
      <c r="T26" s="87">
        <v>0.1</v>
      </c>
      <c r="U26" s="87">
        <v>0.1</v>
      </c>
      <c r="V26" s="39">
        <f t="shared" si="5"/>
        <v>1432.8</v>
      </c>
      <c r="W26" s="42">
        <f t="shared" si="6"/>
        <v>89.55</v>
      </c>
    </row>
    <row r="27" ht="15.75" customHeight="1">
      <c r="A27" s="60" t="s">
        <v>84</v>
      </c>
      <c r="B27" s="3"/>
      <c r="C27" s="61"/>
      <c r="D27" s="62" t="s">
        <v>2</v>
      </c>
      <c r="E27" s="17" t="s">
        <v>11</v>
      </c>
      <c r="F27" s="17" t="s">
        <v>12</v>
      </c>
      <c r="G27" s="17" t="s">
        <v>13</v>
      </c>
      <c r="H27" s="17" t="s">
        <v>14</v>
      </c>
      <c r="I27" s="17" t="s">
        <v>15</v>
      </c>
      <c r="J27" s="17" t="s">
        <v>16</v>
      </c>
      <c r="K27" s="17" t="s">
        <v>17</v>
      </c>
      <c r="L27" s="17" t="s">
        <v>18</v>
      </c>
      <c r="M27" s="17" t="s">
        <v>19</v>
      </c>
      <c r="N27" s="17" t="s">
        <v>20</v>
      </c>
      <c r="O27" s="17" t="s">
        <v>21</v>
      </c>
      <c r="P27" s="17" t="s">
        <v>22</v>
      </c>
      <c r="Q27" s="17" t="s">
        <v>23</v>
      </c>
      <c r="R27" s="17" t="s">
        <v>24</v>
      </c>
      <c r="S27" s="17" t="s">
        <v>25</v>
      </c>
      <c r="T27" s="17" t="s">
        <v>26</v>
      </c>
      <c r="U27" s="17" t="s">
        <v>27</v>
      </c>
      <c r="V27" s="17" t="s">
        <v>28</v>
      </c>
      <c r="W27" s="20" t="s">
        <v>6</v>
      </c>
    </row>
    <row r="28" ht="15.75" customHeight="1">
      <c r="A28" s="63" t="s">
        <v>7</v>
      </c>
      <c r="B28" s="64" t="s">
        <v>8</v>
      </c>
      <c r="C28" s="26" t="s">
        <v>9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  <c r="O28" s="67"/>
      <c r="P28" s="65"/>
      <c r="Q28" s="66"/>
      <c r="R28" s="67"/>
      <c r="S28" s="65"/>
      <c r="T28" s="66"/>
      <c r="U28" s="67"/>
      <c r="V28" s="65"/>
      <c r="W28" s="68"/>
    </row>
    <row r="29" ht="15.75" customHeight="1">
      <c r="A29" s="32">
        <v>1.0</v>
      </c>
      <c r="B29" s="89" t="s">
        <v>43</v>
      </c>
      <c r="C29" s="90" t="s">
        <v>44</v>
      </c>
      <c r="D29" s="91" t="s">
        <v>31</v>
      </c>
      <c r="E29" s="32">
        <f t="shared" ref="E29:E32" si="7">COUNTIF(F29:U29,"&gt;0")</f>
        <v>16</v>
      </c>
      <c r="F29" s="92">
        <f>+VLOOKUP(B29,$B$5:$U$39,5,0)</f>
        <v>95</v>
      </c>
      <c r="G29" s="92">
        <f>+VLOOKUP(B29,$B$5:$U$39,6,0)</f>
        <v>170</v>
      </c>
      <c r="H29" s="92">
        <f>+VLOOKUP(B29,$B$5:$U$39,7,0)</f>
        <v>137</v>
      </c>
      <c r="I29" s="39">
        <f t="shared" ref="I29:I30" si="8">+VLOOKUP(B29,$B$5:$U$12,8,0)</f>
        <v>172</v>
      </c>
      <c r="J29" s="39">
        <f t="shared" ref="J29:J30" si="9">+VLOOKUP(B29,$B$5:$U$12,9,0)</f>
        <v>134</v>
      </c>
      <c r="K29" s="39">
        <f t="shared" ref="K29:K30" si="10">+VLOOKUP(B29,$B$5:$U$12,10,0)</f>
        <v>150</v>
      </c>
      <c r="L29" s="39">
        <f t="shared" ref="L29:L30" si="11">+VLOOKUP(B29,$B$5:$U$12,11,0)</f>
        <v>146</v>
      </c>
      <c r="M29" s="39">
        <f t="shared" ref="M29:M30" si="12">+VLOOKUP(B29,$B$5:$U$12,12,0)</f>
        <v>152</v>
      </c>
      <c r="N29" s="39">
        <f t="shared" ref="N29:N30" si="13">+VLOOKUP(B29,$B$5:$U$12,13,0)</f>
        <v>105</v>
      </c>
      <c r="O29" s="39">
        <f t="shared" ref="O29:O30" si="14">+VLOOKUP(B29,$B$5:$U$12,14,0)</f>
        <v>133</v>
      </c>
      <c r="P29" s="39">
        <f t="shared" ref="P29:P30" si="15">+VLOOKUP(B29,$B$5:$U$12,15,0)</f>
        <v>163</v>
      </c>
      <c r="Q29" s="39">
        <f t="shared" ref="Q29:Q30" si="16">+VLOOKUP(B29,$B$5:$U$12,16,0)</f>
        <v>183</v>
      </c>
      <c r="R29" s="39">
        <f t="shared" ref="R29:R30" si="17">+VLOOKUP(B29,$B$5:$U$12,17,0)</f>
        <v>166</v>
      </c>
      <c r="S29" s="39">
        <f t="shared" ref="S29:S30" si="18">+VLOOKUP(B29,$B$5:$U$12,18,0)</f>
        <v>158</v>
      </c>
      <c r="T29" s="39">
        <f t="shared" ref="T29:T30" si="19">+VLOOKUP(B29,$B$5:$U$12,19,0)</f>
        <v>137</v>
      </c>
      <c r="U29" s="39">
        <f t="shared" ref="U29:U30" si="20">+VLOOKUP(B29,$B$5:$U$12,20,0)</f>
        <v>142</v>
      </c>
      <c r="V29" s="39">
        <f t="shared" ref="V29:V32" si="21">SUM(F29:U29)</f>
        <v>2343</v>
      </c>
      <c r="W29" s="42">
        <f t="shared" ref="W29:W32" si="22">+V29/E29</f>
        <v>146.4375</v>
      </c>
    </row>
    <row r="30" ht="15.75" customHeight="1">
      <c r="A30" s="32">
        <v>2.0</v>
      </c>
      <c r="B30" s="89" t="s">
        <v>45</v>
      </c>
      <c r="C30" s="90" t="s">
        <v>93</v>
      </c>
      <c r="D30" s="91" t="s">
        <v>47</v>
      </c>
      <c r="E30" s="32">
        <f t="shared" si="7"/>
        <v>16</v>
      </c>
      <c r="F30" s="39">
        <f>+VLOOKUP(B30,$B$5:$U$12,5,0)</f>
        <v>103</v>
      </c>
      <c r="G30" s="39">
        <f>+VLOOKUP(B30,$B$5:$U$12,6,0)</f>
        <v>145</v>
      </c>
      <c r="H30" s="39">
        <f>+VLOOKUP(B30,$B$5:$U$12,7,0)</f>
        <v>121</v>
      </c>
      <c r="I30" s="39">
        <f t="shared" si="8"/>
        <v>130</v>
      </c>
      <c r="J30" s="39">
        <f t="shared" si="9"/>
        <v>166</v>
      </c>
      <c r="K30" s="39">
        <f t="shared" si="10"/>
        <v>159</v>
      </c>
      <c r="L30" s="39">
        <f t="shared" si="11"/>
        <v>127</v>
      </c>
      <c r="M30" s="39">
        <f t="shared" si="12"/>
        <v>131</v>
      </c>
      <c r="N30" s="39">
        <f t="shared" si="13"/>
        <v>142</v>
      </c>
      <c r="O30" s="39">
        <f t="shared" si="14"/>
        <v>134</v>
      </c>
      <c r="P30" s="39">
        <f t="shared" si="15"/>
        <v>123</v>
      </c>
      <c r="Q30" s="39">
        <f t="shared" si="16"/>
        <v>108</v>
      </c>
      <c r="R30" s="39">
        <f t="shared" si="17"/>
        <v>152</v>
      </c>
      <c r="S30" s="39">
        <f t="shared" si="18"/>
        <v>123</v>
      </c>
      <c r="T30" s="39">
        <f t="shared" si="19"/>
        <v>171</v>
      </c>
      <c r="U30" s="39">
        <f t="shared" si="20"/>
        <v>140</v>
      </c>
      <c r="V30" s="39">
        <f t="shared" si="21"/>
        <v>2175</v>
      </c>
      <c r="W30" s="42">
        <f t="shared" si="22"/>
        <v>135.9375</v>
      </c>
    </row>
    <row r="31" ht="15.75" customHeight="1">
      <c r="A31" s="99">
        <v>3.0</v>
      </c>
      <c r="B31" s="33" t="s">
        <v>80</v>
      </c>
      <c r="C31" s="34" t="s">
        <v>81</v>
      </c>
      <c r="D31" s="35" t="s">
        <v>31</v>
      </c>
      <c r="E31" s="32">
        <f t="shared" si="7"/>
        <v>16</v>
      </c>
      <c r="F31" s="37">
        <v>209.0</v>
      </c>
      <c r="G31" s="100">
        <v>178.0</v>
      </c>
      <c r="H31" s="100">
        <v>144.0</v>
      </c>
      <c r="I31" s="37">
        <v>193.0</v>
      </c>
      <c r="J31" s="37">
        <v>178.0</v>
      </c>
      <c r="K31" s="37">
        <v>133.0</v>
      </c>
      <c r="L31" s="37">
        <v>147.0</v>
      </c>
      <c r="M31" s="37">
        <v>188.0</v>
      </c>
      <c r="N31" s="37">
        <v>127.0</v>
      </c>
      <c r="O31" s="37">
        <v>165.0</v>
      </c>
      <c r="P31" s="37">
        <v>138.0</v>
      </c>
      <c r="Q31" s="37">
        <v>137.0</v>
      </c>
      <c r="R31" s="37">
        <v>112.0</v>
      </c>
      <c r="S31" s="37">
        <v>112.0</v>
      </c>
      <c r="T31" s="87">
        <v>0.1</v>
      </c>
      <c r="U31" s="87">
        <v>0.1</v>
      </c>
      <c r="V31" s="39">
        <f t="shared" si="21"/>
        <v>2161.2</v>
      </c>
      <c r="W31" s="42">
        <f t="shared" si="22"/>
        <v>135.075</v>
      </c>
    </row>
    <row r="32" ht="15.75" customHeight="1">
      <c r="A32" s="83">
        <v>4.0</v>
      </c>
      <c r="B32" s="101" t="s">
        <v>52</v>
      </c>
      <c r="C32" s="102" t="s">
        <v>53</v>
      </c>
      <c r="D32" s="91" t="s">
        <v>31</v>
      </c>
      <c r="E32" s="32">
        <f t="shared" si="7"/>
        <v>16</v>
      </c>
      <c r="F32" s="39">
        <f>+VLOOKUP(B32,$B$5:$U$39,5,0)</f>
        <v>113</v>
      </c>
      <c r="G32" s="39">
        <f>+VLOOKUP(B32,$B$5:$U$39,6,0)</f>
        <v>137</v>
      </c>
      <c r="H32" s="39">
        <f>+VLOOKUP(B32,$B$5:$U$39,7,0)</f>
        <v>149</v>
      </c>
      <c r="I32" s="39">
        <f>+VLOOKUP(B32,$B$5:$U$39,8,0)</f>
        <v>129</v>
      </c>
      <c r="J32" s="39">
        <f>+VLOOKUP(B32,$B$5:$U$39,9,0)</f>
        <v>115</v>
      </c>
      <c r="K32" s="39">
        <f>+VLOOKUP(B32,$B$5:$U$39,10,0)</f>
        <v>119</v>
      </c>
      <c r="L32" s="39">
        <f>+VLOOKUP(B32,$B$5:$U$39,11,0)</f>
        <v>97</v>
      </c>
      <c r="M32" s="39">
        <f>+VLOOKUP(B32,$B$5:$U$39,12,0)</f>
        <v>150</v>
      </c>
      <c r="N32" s="39">
        <f>+VLOOKUP(B32,$B$5:$U$39,13,0)</f>
        <v>106</v>
      </c>
      <c r="O32" s="39">
        <f>+VLOOKUP(B32,$B$5:$U$39,14,0)</f>
        <v>116</v>
      </c>
      <c r="P32" s="39">
        <f>+VLOOKUP(B32,$B$5:$U$39,15,0)</f>
        <v>130</v>
      </c>
      <c r="Q32" s="39">
        <f>+VLOOKUP(B32,$B$5:$U$39,16,0)</f>
        <v>128</v>
      </c>
      <c r="R32" s="39">
        <f>+VLOOKUP(B32,$B$5:$U$39,17,0)</f>
        <v>120</v>
      </c>
      <c r="S32" s="39">
        <f>+VLOOKUP(B32,$B$5:$U$39,18,0)</f>
        <v>97</v>
      </c>
      <c r="T32" s="39">
        <f>+VLOOKUP(B32,$B$5:$U$39,19,0)</f>
        <v>195</v>
      </c>
      <c r="U32" s="39">
        <f>+VLOOKUP(B32,$B$5:$U$39,20,0)</f>
        <v>143</v>
      </c>
      <c r="V32" s="39">
        <f t="shared" si="21"/>
        <v>2044</v>
      </c>
      <c r="W32" s="42">
        <f t="shared" si="22"/>
        <v>127.75</v>
      </c>
    </row>
    <row r="33" ht="15.75" customHeight="1">
      <c r="A33" s="60" t="s">
        <v>103</v>
      </c>
      <c r="B33" s="3"/>
      <c r="C33" s="61"/>
      <c r="D33" s="62" t="s">
        <v>2</v>
      </c>
      <c r="E33" s="17" t="s">
        <v>11</v>
      </c>
      <c r="F33" s="17" t="s">
        <v>12</v>
      </c>
      <c r="G33" s="17" t="s">
        <v>13</v>
      </c>
      <c r="H33" s="17" t="s">
        <v>14</v>
      </c>
      <c r="I33" s="17" t="s">
        <v>15</v>
      </c>
      <c r="J33" s="17" t="s">
        <v>16</v>
      </c>
      <c r="K33" s="17" t="s">
        <v>17</v>
      </c>
      <c r="L33" s="17" t="s">
        <v>18</v>
      </c>
      <c r="M33" s="17" t="s">
        <v>19</v>
      </c>
      <c r="N33" s="17" t="s">
        <v>20</v>
      </c>
      <c r="O33" s="17" t="s">
        <v>21</v>
      </c>
      <c r="P33" s="17" t="s">
        <v>22</v>
      </c>
      <c r="Q33" s="17" t="s">
        <v>23</v>
      </c>
      <c r="R33" s="17" t="s">
        <v>24</v>
      </c>
      <c r="S33" s="17" t="s">
        <v>25</v>
      </c>
      <c r="T33" s="17" t="s">
        <v>26</v>
      </c>
      <c r="U33" s="17" t="s">
        <v>27</v>
      </c>
      <c r="V33" s="17" t="s">
        <v>28</v>
      </c>
      <c r="W33" s="20" t="s">
        <v>6</v>
      </c>
    </row>
    <row r="34" ht="15.75" customHeight="1">
      <c r="A34" s="22" t="s">
        <v>7</v>
      </c>
      <c r="B34" s="24" t="s">
        <v>8</v>
      </c>
      <c r="C34" s="26" t="s">
        <v>9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  <c r="O34" s="67"/>
      <c r="P34" s="65"/>
      <c r="Q34" s="66"/>
      <c r="R34" s="67"/>
      <c r="S34" s="65"/>
      <c r="T34" s="66"/>
      <c r="U34" s="67"/>
      <c r="V34" s="65"/>
      <c r="W34" s="68"/>
    </row>
    <row r="35" ht="15.75" customHeight="1">
      <c r="A35" s="106">
        <v>1.0</v>
      </c>
      <c r="B35" s="107" t="s">
        <v>62</v>
      </c>
      <c r="C35" s="108" t="s">
        <v>63</v>
      </c>
      <c r="D35" s="109" t="s">
        <v>31</v>
      </c>
      <c r="E35" s="32">
        <f t="shared" ref="E35:E40" si="23">COUNTIF(F35:U35,"&gt;0")</f>
        <v>16</v>
      </c>
      <c r="F35" s="39">
        <f t="shared" ref="F35:F37" si="24">+VLOOKUP(B35,$B$5:$U$39,5,0)</f>
        <v>212</v>
      </c>
      <c r="G35" s="39">
        <f t="shared" ref="G35:G37" si="25">+VLOOKUP(B35,$B$5:$U$39,6,0)</f>
        <v>149</v>
      </c>
      <c r="H35" s="39">
        <f t="shared" ref="H35:H37" si="26">+VLOOKUP(B35,$B$5:$U$39,7,0)</f>
        <v>164</v>
      </c>
      <c r="I35" s="39">
        <f t="shared" ref="I35:I37" si="27">+VLOOKUP(B35,$B$5:$U$39,8,0)</f>
        <v>182</v>
      </c>
      <c r="J35" s="39">
        <f t="shared" ref="J35:J37" si="28">+VLOOKUP(B35,$B$5:$U$39,9,0)</f>
        <v>159</v>
      </c>
      <c r="K35" s="39">
        <f t="shared" ref="K35:K37" si="29">+VLOOKUP(B35,$B$5:$U$39,10,0)</f>
        <v>224</v>
      </c>
      <c r="L35" s="39">
        <f t="shared" ref="L35:L37" si="30">+VLOOKUP(B35,$B$5:$U$39,11,0)</f>
        <v>165</v>
      </c>
      <c r="M35" s="39">
        <f t="shared" ref="M35:M37" si="31">+VLOOKUP(B35,$B$5:$U$39,12,0)</f>
        <v>170</v>
      </c>
      <c r="N35" s="39">
        <f t="shared" ref="N35:N37" si="32">+VLOOKUP(B35,$B$5:$U$39,13,0)</f>
        <v>191</v>
      </c>
      <c r="O35" s="39">
        <f t="shared" ref="O35:O37" si="33">+VLOOKUP(B35,$B$5:$U$39,14,0)</f>
        <v>171</v>
      </c>
      <c r="P35" s="39">
        <f t="shared" ref="P35:P37" si="34">+VLOOKUP(B35,$B$5:$U$39,15,0)</f>
        <v>173</v>
      </c>
      <c r="Q35" s="39">
        <f t="shared" ref="Q35:Q37" si="35">+VLOOKUP(B35,$B$5:$U$39,16,0)</f>
        <v>191</v>
      </c>
      <c r="R35" s="39">
        <f t="shared" ref="R35:R37" si="36">+VLOOKUP(B35,$B$5:$U$39,17,0)</f>
        <v>241</v>
      </c>
      <c r="S35" s="39">
        <f t="shared" ref="S35:S37" si="37">+VLOOKUP(B35,$B$5:$U$39,18,0)</f>
        <v>206</v>
      </c>
      <c r="T35" s="39">
        <f t="shared" ref="T35:T37" si="38">+VLOOKUP(B35,$B$5:$U$39,19,0)</f>
        <v>192</v>
      </c>
      <c r="U35" s="39">
        <f t="shared" ref="U35:U37" si="39">+VLOOKUP(B35,$B$5:$U$39,20,0)</f>
        <v>203</v>
      </c>
      <c r="V35" s="39">
        <f t="shared" ref="V35:V40" si="40">SUM(F35:U35)</f>
        <v>2993</v>
      </c>
      <c r="W35" s="42">
        <f t="shared" ref="W35:W40" si="41">+V35/E35</f>
        <v>187.0625</v>
      </c>
    </row>
    <row r="36" ht="15.75" customHeight="1">
      <c r="A36" s="32">
        <v>2.0</v>
      </c>
      <c r="B36" s="89" t="s">
        <v>59</v>
      </c>
      <c r="C36" s="90" t="s">
        <v>60</v>
      </c>
      <c r="D36" s="91" t="s">
        <v>47</v>
      </c>
      <c r="E36" s="32">
        <f t="shared" si="23"/>
        <v>16</v>
      </c>
      <c r="F36" s="39">
        <f t="shared" si="24"/>
        <v>147</v>
      </c>
      <c r="G36" s="39">
        <f t="shared" si="25"/>
        <v>203</v>
      </c>
      <c r="H36" s="39">
        <f t="shared" si="26"/>
        <v>225</v>
      </c>
      <c r="I36" s="39">
        <f t="shared" si="27"/>
        <v>181</v>
      </c>
      <c r="J36" s="39">
        <f t="shared" si="28"/>
        <v>167</v>
      </c>
      <c r="K36" s="39">
        <f t="shared" si="29"/>
        <v>134</v>
      </c>
      <c r="L36" s="39">
        <f t="shared" si="30"/>
        <v>175</v>
      </c>
      <c r="M36" s="39">
        <f t="shared" si="31"/>
        <v>202</v>
      </c>
      <c r="N36" s="39">
        <f t="shared" si="32"/>
        <v>144</v>
      </c>
      <c r="O36" s="39">
        <f t="shared" si="33"/>
        <v>210</v>
      </c>
      <c r="P36" s="39">
        <f t="shared" si="34"/>
        <v>166</v>
      </c>
      <c r="Q36" s="39">
        <f t="shared" si="35"/>
        <v>152</v>
      </c>
      <c r="R36" s="39">
        <f t="shared" si="36"/>
        <v>125</v>
      </c>
      <c r="S36" s="39">
        <f t="shared" si="37"/>
        <v>202</v>
      </c>
      <c r="T36" s="39">
        <f t="shared" si="38"/>
        <v>128</v>
      </c>
      <c r="U36" s="39">
        <f t="shared" si="39"/>
        <v>157</v>
      </c>
      <c r="V36" s="39">
        <f t="shared" si="40"/>
        <v>2718</v>
      </c>
      <c r="W36" s="42">
        <f t="shared" si="41"/>
        <v>169.875</v>
      </c>
    </row>
    <row r="37" ht="15.75" customHeight="1">
      <c r="A37" s="32">
        <v>3.0</v>
      </c>
      <c r="B37" s="114" t="s">
        <v>48</v>
      </c>
      <c r="C37" s="90" t="s">
        <v>51</v>
      </c>
      <c r="D37" s="91" t="s">
        <v>31</v>
      </c>
      <c r="E37" s="32">
        <f t="shared" si="23"/>
        <v>16</v>
      </c>
      <c r="F37" s="39">
        <f t="shared" si="24"/>
        <v>161</v>
      </c>
      <c r="G37" s="39">
        <f t="shared" si="25"/>
        <v>177</v>
      </c>
      <c r="H37" s="39">
        <f t="shared" si="26"/>
        <v>187</v>
      </c>
      <c r="I37" s="39">
        <f t="shared" si="27"/>
        <v>170</v>
      </c>
      <c r="J37" s="39">
        <f t="shared" si="28"/>
        <v>224</v>
      </c>
      <c r="K37" s="39">
        <f t="shared" si="29"/>
        <v>194</v>
      </c>
      <c r="L37" s="39">
        <f t="shared" si="30"/>
        <v>157</v>
      </c>
      <c r="M37" s="39">
        <f t="shared" si="31"/>
        <v>176</v>
      </c>
      <c r="N37" s="39">
        <f t="shared" si="32"/>
        <v>157</v>
      </c>
      <c r="O37" s="39">
        <f t="shared" si="33"/>
        <v>158</v>
      </c>
      <c r="P37" s="39">
        <f t="shared" si="34"/>
        <v>164</v>
      </c>
      <c r="Q37" s="39">
        <f t="shared" si="35"/>
        <v>126</v>
      </c>
      <c r="R37" s="39">
        <f t="shared" si="36"/>
        <v>182</v>
      </c>
      <c r="S37" s="39">
        <f t="shared" si="37"/>
        <v>168</v>
      </c>
      <c r="T37" s="39">
        <f t="shared" si="38"/>
        <v>153</v>
      </c>
      <c r="U37" s="39">
        <f t="shared" si="39"/>
        <v>131</v>
      </c>
      <c r="V37" s="39">
        <f t="shared" si="40"/>
        <v>2685</v>
      </c>
      <c r="W37" s="42">
        <f t="shared" si="41"/>
        <v>167.8125</v>
      </c>
    </row>
    <row r="38" ht="15.75" customHeight="1">
      <c r="A38" s="78">
        <v>4.0</v>
      </c>
      <c r="B38" s="33" t="s">
        <v>87</v>
      </c>
      <c r="C38" s="34" t="s">
        <v>88</v>
      </c>
      <c r="D38" s="35" t="s">
        <v>47</v>
      </c>
      <c r="E38" s="32">
        <f t="shared" si="23"/>
        <v>16</v>
      </c>
      <c r="F38" s="37">
        <v>168.0</v>
      </c>
      <c r="G38" s="37">
        <v>183.0</v>
      </c>
      <c r="H38" s="37">
        <v>138.0</v>
      </c>
      <c r="I38" s="37">
        <v>174.0</v>
      </c>
      <c r="J38" s="37">
        <v>150.0</v>
      </c>
      <c r="K38" s="37">
        <v>172.0</v>
      </c>
      <c r="L38" s="37">
        <v>141.0</v>
      </c>
      <c r="M38" s="37">
        <v>173.0</v>
      </c>
      <c r="N38" s="37">
        <v>173.0</v>
      </c>
      <c r="O38" s="37">
        <v>182.0</v>
      </c>
      <c r="P38" s="37">
        <v>153.0</v>
      </c>
      <c r="Q38" s="37">
        <v>155.0</v>
      </c>
      <c r="R38" s="37">
        <v>155.0</v>
      </c>
      <c r="S38" s="37">
        <v>175.0</v>
      </c>
      <c r="T38" s="37">
        <v>169.0</v>
      </c>
      <c r="U38" s="37">
        <v>170.0</v>
      </c>
      <c r="V38" s="39">
        <f t="shared" si="40"/>
        <v>2631</v>
      </c>
      <c r="W38" s="42">
        <f t="shared" si="41"/>
        <v>164.4375</v>
      </c>
    </row>
    <row r="39" ht="15.75" customHeight="1">
      <c r="A39" s="78">
        <v>5.0</v>
      </c>
      <c r="B39" s="33" t="s">
        <v>85</v>
      </c>
      <c r="C39" s="34" t="s">
        <v>86</v>
      </c>
      <c r="D39" s="35" t="s">
        <v>47</v>
      </c>
      <c r="E39" s="32">
        <f t="shared" si="23"/>
        <v>16</v>
      </c>
      <c r="F39" s="37">
        <v>201.0</v>
      </c>
      <c r="G39" s="37">
        <v>179.0</v>
      </c>
      <c r="H39" s="37">
        <v>166.0</v>
      </c>
      <c r="I39" s="37">
        <v>168.0</v>
      </c>
      <c r="J39" s="37">
        <v>165.0</v>
      </c>
      <c r="K39" s="37">
        <v>145.0</v>
      </c>
      <c r="L39" s="37">
        <v>146.0</v>
      </c>
      <c r="M39" s="37">
        <v>170.0</v>
      </c>
      <c r="N39" s="37">
        <v>173.0</v>
      </c>
      <c r="O39" s="37">
        <v>182.0</v>
      </c>
      <c r="P39" s="37">
        <v>152.0</v>
      </c>
      <c r="Q39" s="37">
        <v>164.0</v>
      </c>
      <c r="R39" s="37">
        <v>158.0</v>
      </c>
      <c r="S39" s="37">
        <v>146.0</v>
      </c>
      <c r="T39" s="37">
        <v>152.0</v>
      </c>
      <c r="U39" s="37">
        <v>157.0</v>
      </c>
      <c r="V39" s="39">
        <f t="shared" si="40"/>
        <v>2624</v>
      </c>
      <c r="W39" s="42">
        <f t="shared" si="41"/>
        <v>164</v>
      </c>
    </row>
    <row r="40" ht="15.75" customHeight="1">
      <c r="A40" s="83">
        <v>6.0</v>
      </c>
      <c r="B40" s="101" t="s">
        <v>76</v>
      </c>
      <c r="C40" s="102" t="s">
        <v>77</v>
      </c>
      <c r="D40" s="91" t="s">
        <v>31</v>
      </c>
      <c r="E40" s="32">
        <f t="shared" si="23"/>
        <v>16</v>
      </c>
      <c r="F40" s="39">
        <f>+VLOOKUP(B40,$B$5:$U$39,5,0)</f>
        <v>165</v>
      </c>
      <c r="G40" s="39">
        <f>+VLOOKUP(B40,$B$5:$U$39,6,0)</f>
        <v>170</v>
      </c>
      <c r="H40" s="39">
        <f>+VLOOKUP(B40,$B$5:$U$39,7,0)</f>
        <v>154</v>
      </c>
      <c r="I40" s="39">
        <f>+VLOOKUP(B40,$B$5:$U$39,8,0)</f>
        <v>134</v>
      </c>
      <c r="J40" s="39">
        <f>+VLOOKUP(B40,$B$5:$U$39,9,0)</f>
        <v>212</v>
      </c>
      <c r="K40" s="39">
        <f>+VLOOKUP(B40,$B$5:$U$39,10,0)</f>
        <v>144</v>
      </c>
      <c r="L40" s="39">
        <f>+VLOOKUP(B40,$B$5:$U$39,11,0)</f>
        <v>167</v>
      </c>
      <c r="M40" s="39">
        <f>+VLOOKUP(B40,$B$5:$U$39,12,0)</f>
        <v>178</v>
      </c>
      <c r="N40" s="39">
        <f>+VLOOKUP(B40,$B$5:$U$39,13,0)</f>
        <v>167</v>
      </c>
      <c r="O40" s="39">
        <f>+VLOOKUP(B40,$B$5:$U$39,14,0)</f>
        <v>136</v>
      </c>
      <c r="P40" s="39">
        <f>+VLOOKUP(B40,$B$5:$U$39,15,0)</f>
        <v>136</v>
      </c>
      <c r="Q40" s="39">
        <f>+VLOOKUP(B40,$B$5:$U$39,16,0)</f>
        <v>166</v>
      </c>
      <c r="R40" s="39">
        <f>+VLOOKUP(B40,$B$5:$U$39,17,0)</f>
        <v>151</v>
      </c>
      <c r="S40" s="39">
        <f>+VLOOKUP(B40,$B$5:$U$39,18,0)</f>
        <v>153</v>
      </c>
      <c r="T40" s="39">
        <f>+VLOOKUP(B40,$B$5:$U$39,19,0)</f>
        <v>152</v>
      </c>
      <c r="U40" s="39">
        <f>+VLOOKUP(B40,$B$5:$U$39,20,0)</f>
        <v>147</v>
      </c>
      <c r="V40" s="39">
        <f t="shared" si="40"/>
        <v>2532</v>
      </c>
      <c r="W40" s="42">
        <f t="shared" si="41"/>
        <v>158.25</v>
      </c>
    </row>
    <row r="41" ht="15.75" customHeight="1">
      <c r="A41" s="60" t="s">
        <v>106</v>
      </c>
      <c r="B41" s="3"/>
      <c r="C41" s="61"/>
      <c r="D41" s="62" t="s">
        <v>2</v>
      </c>
      <c r="E41" s="17" t="s">
        <v>11</v>
      </c>
      <c r="F41" s="17" t="s">
        <v>12</v>
      </c>
      <c r="G41" s="17" t="s">
        <v>13</v>
      </c>
      <c r="H41" s="17" t="s">
        <v>14</v>
      </c>
      <c r="I41" s="17" t="s">
        <v>15</v>
      </c>
      <c r="J41" s="17" t="s">
        <v>16</v>
      </c>
      <c r="K41" s="17" t="s">
        <v>17</v>
      </c>
      <c r="L41" s="17" t="s">
        <v>18</v>
      </c>
      <c r="M41" s="17" t="s">
        <v>19</v>
      </c>
      <c r="N41" s="17" t="s">
        <v>20</v>
      </c>
      <c r="O41" s="17" t="s">
        <v>21</v>
      </c>
      <c r="P41" s="17" t="s">
        <v>22</v>
      </c>
      <c r="Q41" s="17" t="s">
        <v>23</v>
      </c>
      <c r="R41" s="17" t="s">
        <v>24</v>
      </c>
      <c r="S41" s="17" t="s">
        <v>25</v>
      </c>
      <c r="T41" s="17" t="s">
        <v>26</v>
      </c>
      <c r="U41" s="17" t="s">
        <v>27</v>
      </c>
      <c r="V41" s="17" t="s">
        <v>28</v>
      </c>
      <c r="W41" s="20" t="s">
        <v>6</v>
      </c>
    </row>
    <row r="42" ht="15.75" customHeight="1">
      <c r="A42" s="115" t="s">
        <v>7</v>
      </c>
      <c r="B42" s="116" t="s">
        <v>8</v>
      </c>
      <c r="C42" s="117" t="s">
        <v>9</v>
      </c>
      <c r="D42" s="11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20"/>
    </row>
    <row r="43" ht="15.75" customHeight="1">
      <c r="A43" s="32">
        <v>1.0</v>
      </c>
      <c r="B43" s="33" t="s">
        <v>89</v>
      </c>
      <c r="C43" s="55" t="s">
        <v>90</v>
      </c>
      <c r="D43" s="72" t="s">
        <v>31</v>
      </c>
      <c r="E43" s="32">
        <f t="shared" ref="E43:E45" si="42">COUNTIF(F43:U43,"&gt;0")</f>
        <v>16</v>
      </c>
      <c r="F43" s="37">
        <v>171.0</v>
      </c>
      <c r="G43" s="37">
        <v>163.0</v>
      </c>
      <c r="H43" s="37">
        <v>132.0</v>
      </c>
      <c r="I43" s="37">
        <v>189.0</v>
      </c>
      <c r="J43" s="37">
        <v>159.0</v>
      </c>
      <c r="K43" s="37">
        <v>166.0</v>
      </c>
      <c r="L43" s="37">
        <v>184.0</v>
      </c>
      <c r="M43" s="37">
        <v>134.0</v>
      </c>
      <c r="N43" s="37">
        <v>160.0</v>
      </c>
      <c r="O43" s="37">
        <v>163.0</v>
      </c>
      <c r="P43" s="37">
        <v>138.0</v>
      </c>
      <c r="Q43" s="37">
        <v>136.0</v>
      </c>
      <c r="R43" s="37">
        <v>143.0</v>
      </c>
      <c r="S43" s="37">
        <v>155.0</v>
      </c>
      <c r="T43" s="37">
        <v>142.0</v>
      </c>
      <c r="U43" s="37">
        <v>138.0</v>
      </c>
      <c r="V43" s="39">
        <f t="shared" ref="V43:V45" si="43">SUM(F43:U43)</f>
        <v>2473</v>
      </c>
      <c r="W43" s="42">
        <f t="shared" ref="W43:W45" si="44">+V43/E43</f>
        <v>154.5625</v>
      </c>
    </row>
    <row r="44" ht="15.75" customHeight="1">
      <c r="A44" s="121">
        <v>2.0</v>
      </c>
      <c r="B44" s="33" t="s">
        <v>98</v>
      </c>
      <c r="C44" s="34" t="s">
        <v>99</v>
      </c>
      <c r="D44" s="35" t="s">
        <v>47</v>
      </c>
      <c r="E44" s="32">
        <f t="shared" si="42"/>
        <v>16</v>
      </c>
      <c r="F44" s="37">
        <v>150.0</v>
      </c>
      <c r="G44" s="37">
        <v>180.0</v>
      </c>
      <c r="H44" s="37">
        <v>136.0</v>
      </c>
      <c r="I44" s="37">
        <v>127.0</v>
      </c>
      <c r="J44" s="37">
        <v>177.0</v>
      </c>
      <c r="K44" s="37">
        <v>144.0</v>
      </c>
      <c r="L44" s="37">
        <v>150.0</v>
      </c>
      <c r="M44" s="37">
        <v>148.0</v>
      </c>
      <c r="N44" s="37">
        <v>162.0</v>
      </c>
      <c r="O44" s="37">
        <v>128.0</v>
      </c>
      <c r="P44" s="37">
        <v>118.0</v>
      </c>
      <c r="Q44" s="37">
        <v>164.0</v>
      </c>
      <c r="R44" s="37">
        <v>127.0</v>
      </c>
      <c r="S44" s="37">
        <v>113.0</v>
      </c>
      <c r="T44" s="37">
        <v>123.0</v>
      </c>
      <c r="U44" s="37">
        <v>162.0</v>
      </c>
      <c r="V44" s="39">
        <f t="shared" si="43"/>
        <v>2309</v>
      </c>
      <c r="W44" s="42">
        <f t="shared" si="44"/>
        <v>144.3125</v>
      </c>
    </row>
    <row r="45" ht="15.75" customHeight="1">
      <c r="A45" s="56">
        <v>3.0</v>
      </c>
      <c r="B45" s="101" t="s">
        <v>80</v>
      </c>
      <c r="C45" s="102" t="s">
        <v>81</v>
      </c>
      <c r="D45" s="91" t="s">
        <v>31</v>
      </c>
      <c r="E45" s="32">
        <f t="shared" si="42"/>
        <v>16</v>
      </c>
      <c r="F45" s="39">
        <f>+VLOOKUP(B45,$B$5:$U$39,5,0)</f>
        <v>209</v>
      </c>
      <c r="G45" s="39">
        <f>+VLOOKUP(B45,$B$5:$U$39,6,0)</f>
        <v>178</v>
      </c>
      <c r="H45" s="39">
        <f>+VLOOKUP(B45,$B$5:$U$39,7,0)</f>
        <v>144</v>
      </c>
      <c r="I45" s="39">
        <f>+VLOOKUP(B45,$B$5:$U$39,8,0)</f>
        <v>193</v>
      </c>
      <c r="J45" s="39">
        <f>+VLOOKUP(B45,$B$5:$U$39,9,0)</f>
        <v>178</v>
      </c>
      <c r="K45" s="39">
        <f>+VLOOKUP(B45,$B$5:$U$39,10,0)</f>
        <v>133</v>
      </c>
      <c r="L45" s="39">
        <f>+VLOOKUP(B45,$B$5:$U$39,11,0)</f>
        <v>147</v>
      </c>
      <c r="M45" s="39">
        <f>+VLOOKUP(B45,$B$5:$U$39,12,0)</f>
        <v>188</v>
      </c>
      <c r="N45" s="39">
        <f>+VLOOKUP(B45,$B$5:$U$39,13,0)</f>
        <v>127</v>
      </c>
      <c r="O45" s="39">
        <f>+VLOOKUP(B45,$B$5:$U$39,14,0)</f>
        <v>165</v>
      </c>
      <c r="P45" s="39">
        <f>+VLOOKUP(B45,$B$5:$U$39,15,0)</f>
        <v>138</v>
      </c>
      <c r="Q45" s="39">
        <f>+VLOOKUP(B45,$B$5:$U$39,16,0)</f>
        <v>137</v>
      </c>
      <c r="R45" s="39">
        <f>+VLOOKUP(B45,$B$5:$U$39,17,0)</f>
        <v>112</v>
      </c>
      <c r="S45" s="39">
        <f>+VLOOKUP(B45,$B$5:$U$39,18,0)</f>
        <v>112</v>
      </c>
      <c r="T45" s="122">
        <f>+VLOOKUP(B45,$B$5:$U$39,19,0)</f>
        <v>0.1</v>
      </c>
      <c r="U45" s="122">
        <f>+VLOOKUP(B45,$B$5:$U$39,20,0)</f>
        <v>0.1</v>
      </c>
      <c r="V45" s="39">
        <f t="shared" si="43"/>
        <v>2161.2</v>
      </c>
      <c r="W45" s="42">
        <f t="shared" si="44"/>
        <v>135.075</v>
      </c>
    </row>
    <row r="46" ht="15.75" customHeight="1">
      <c r="A46" s="60" t="s">
        <v>107</v>
      </c>
      <c r="B46" s="3"/>
      <c r="C46" s="61"/>
      <c r="D46" s="62" t="s">
        <v>2</v>
      </c>
      <c r="E46" s="17" t="s">
        <v>11</v>
      </c>
      <c r="F46" s="17" t="s">
        <v>12</v>
      </c>
      <c r="G46" s="17" t="s">
        <v>13</v>
      </c>
      <c r="H46" s="17" t="s">
        <v>14</v>
      </c>
      <c r="I46" s="17" t="s">
        <v>15</v>
      </c>
      <c r="J46" s="17" t="s">
        <v>16</v>
      </c>
      <c r="K46" s="17" t="s">
        <v>17</v>
      </c>
      <c r="L46" s="17" t="s">
        <v>18</v>
      </c>
      <c r="M46" s="17" t="s">
        <v>19</v>
      </c>
      <c r="N46" s="17" t="s">
        <v>20</v>
      </c>
      <c r="O46" s="17" t="s">
        <v>21</v>
      </c>
      <c r="P46" s="17" t="s">
        <v>22</v>
      </c>
      <c r="Q46" s="17" t="s">
        <v>23</v>
      </c>
      <c r="R46" s="17" t="s">
        <v>24</v>
      </c>
      <c r="S46" s="17" t="s">
        <v>25</v>
      </c>
      <c r="T46" s="17" t="s">
        <v>26</v>
      </c>
      <c r="U46" s="17" t="s">
        <v>27</v>
      </c>
      <c r="V46" s="17" t="s">
        <v>28</v>
      </c>
      <c r="W46" s="20" t="s">
        <v>6</v>
      </c>
    </row>
    <row r="47" ht="15.75" customHeight="1">
      <c r="A47" s="123" t="s">
        <v>7</v>
      </c>
      <c r="B47" s="124" t="s">
        <v>8</v>
      </c>
      <c r="C47" s="125" t="s">
        <v>9</v>
      </c>
      <c r="D47" s="11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20"/>
    </row>
    <row r="48" ht="15.75" customHeight="1">
      <c r="A48" s="32">
        <v>1.0</v>
      </c>
      <c r="B48" s="33" t="s">
        <v>64</v>
      </c>
      <c r="C48" s="55" t="s">
        <v>65</v>
      </c>
      <c r="D48" s="72" t="s">
        <v>31</v>
      </c>
      <c r="E48" s="32">
        <f t="shared" ref="E48:E54" si="45">COUNTIF(F48:U48,"&gt;0")</f>
        <v>16</v>
      </c>
      <c r="F48" s="37">
        <v>166.0</v>
      </c>
      <c r="G48" s="37">
        <v>161.0</v>
      </c>
      <c r="H48" s="37">
        <v>166.0</v>
      </c>
      <c r="I48" s="37">
        <v>190.0</v>
      </c>
      <c r="J48" s="37">
        <v>178.0</v>
      </c>
      <c r="K48" s="37">
        <v>188.0</v>
      </c>
      <c r="L48" s="37">
        <v>164.0</v>
      </c>
      <c r="M48" s="37">
        <v>172.0</v>
      </c>
      <c r="N48" s="37">
        <v>171.0</v>
      </c>
      <c r="O48" s="37">
        <v>131.0</v>
      </c>
      <c r="P48" s="37">
        <v>214.0</v>
      </c>
      <c r="Q48" s="37">
        <v>213.0</v>
      </c>
      <c r="R48" s="37">
        <v>215.0</v>
      </c>
      <c r="S48" s="37">
        <v>157.0</v>
      </c>
      <c r="T48" s="37">
        <v>219.0</v>
      </c>
      <c r="U48" s="37">
        <v>170.0</v>
      </c>
      <c r="V48" s="39">
        <f t="shared" ref="V48:V54" si="46">SUM(F48:U48)</f>
        <v>2875</v>
      </c>
      <c r="W48" s="42">
        <f t="shared" ref="W48:W54" si="47">+V48/E48</f>
        <v>179.6875</v>
      </c>
    </row>
    <row r="49" ht="15.75" customHeight="1">
      <c r="A49" s="78">
        <v>2.0</v>
      </c>
      <c r="B49" s="50" t="s">
        <v>82</v>
      </c>
      <c r="C49" s="52" t="s">
        <v>83</v>
      </c>
      <c r="D49" s="126" t="s">
        <v>42</v>
      </c>
      <c r="E49" s="32">
        <f t="shared" si="45"/>
        <v>16</v>
      </c>
      <c r="F49" s="37">
        <v>165.0</v>
      </c>
      <c r="G49" s="37">
        <v>202.0</v>
      </c>
      <c r="H49" s="37">
        <v>168.0</v>
      </c>
      <c r="I49" s="37">
        <v>181.0</v>
      </c>
      <c r="J49" s="37">
        <v>155.0</v>
      </c>
      <c r="K49" s="37">
        <v>166.0</v>
      </c>
      <c r="L49" s="37">
        <v>173.0</v>
      </c>
      <c r="M49" s="37">
        <v>158.0</v>
      </c>
      <c r="N49" s="37">
        <v>189.0</v>
      </c>
      <c r="O49" s="37">
        <v>171.0</v>
      </c>
      <c r="P49" s="37">
        <v>208.0</v>
      </c>
      <c r="Q49" s="37">
        <v>133.0</v>
      </c>
      <c r="R49" s="37">
        <v>148.0</v>
      </c>
      <c r="S49" s="37">
        <v>211.0</v>
      </c>
      <c r="T49" s="37">
        <v>197.0</v>
      </c>
      <c r="U49" s="37">
        <v>223.0</v>
      </c>
      <c r="V49" s="39">
        <f t="shared" si="46"/>
        <v>2848</v>
      </c>
      <c r="W49" s="42">
        <f t="shared" si="47"/>
        <v>178</v>
      </c>
    </row>
    <row r="50" ht="15.75" customHeight="1">
      <c r="A50" s="32">
        <v>3.0</v>
      </c>
      <c r="B50" s="89" t="s">
        <v>87</v>
      </c>
      <c r="C50" s="90" t="s">
        <v>88</v>
      </c>
      <c r="D50" s="91" t="s">
        <v>47</v>
      </c>
      <c r="E50" s="32">
        <f t="shared" si="45"/>
        <v>16</v>
      </c>
      <c r="F50" s="39">
        <f>+VLOOKUP(B50,$B$5:$U$40,5,0)</f>
        <v>168</v>
      </c>
      <c r="G50" s="39">
        <f>+VLOOKUP(B50,$B$5:$U$40,6,0)</f>
        <v>183</v>
      </c>
      <c r="H50" s="39">
        <f>+VLOOKUP(B50,$B$5:$U$40,7,0)</f>
        <v>138</v>
      </c>
      <c r="I50" s="39">
        <f>+VLOOKUP(B50,$B$5:$U$40,8,0)</f>
        <v>174</v>
      </c>
      <c r="J50" s="39">
        <f>+VLOOKUP(B50,$B$5:$U$40,9,0)</f>
        <v>150</v>
      </c>
      <c r="K50" s="39">
        <f>+VLOOKUP(B50,$B$5:$U$40,10,0)</f>
        <v>172</v>
      </c>
      <c r="L50" s="39">
        <f>+VLOOKUP(B50,$B$5:$U$40,11,0)</f>
        <v>141</v>
      </c>
      <c r="M50" s="39">
        <f>+VLOOKUP(B50,$B$5:$U$40,12,0)</f>
        <v>173</v>
      </c>
      <c r="N50" s="39">
        <f>+VLOOKUP(B50,$B$5:$U$40,13,0)</f>
        <v>173</v>
      </c>
      <c r="O50" s="39">
        <f>+VLOOKUP(B50,$B$5:$U$40,14,0)</f>
        <v>182</v>
      </c>
      <c r="P50" s="39">
        <f>+VLOOKUP(B50,$B$5:$U$40,15,0)</f>
        <v>153</v>
      </c>
      <c r="Q50" s="39">
        <f>+VLOOKUP(B50,$B$5:$U$40,16,0)</f>
        <v>155</v>
      </c>
      <c r="R50" s="39">
        <f>+VLOOKUP(B50,$B$5:$U$40,17,0)</f>
        <v>155</v>
      </c>
      <c r="S50" s="39">
        <f>+VLOOKUP(B50,$B$5:$U$40,18,0)</f>
        <v>175</v>
      </c>
      <c r="T50" s="39">
        <f>+VLOOKUP(B50,$B$5:$U$40,19,0)</f>
        <v>169</v>
      </c>
      <c r="U50" s="39">
        <f>+VLOOKUP(B50,$B$5:$U$40,20,0)</f>
        <v>170</v>
      </c>
      <c r="V50" s="39">
        <f t="shared" si="46"/>
        <v>2631</v>
      </c>
      <c r="W50" s="42">
        <f t="shared" si="47"/>
        <v>164.4375</v>
      </c>
    </row>
    <row r="51" ht="15.75" customHeight="1">
      <c r="A51" s="32">
        <v>4.0</v>
      </c>
      <c r="B51" s="89" t="s">
        <v>85</v>
      </c>
      <c r="C51" s="90" t="s">
        <v>86</v>
      </c>
      <c r="D51" s="91" t="s">
        <v>47</v>
      </c>
      <c r="E51" s="32">
        <f t="shared" si="45"/>
        <v>16</v>
      </c>
      <c r="F51" s="39">
        <f>+VLOOKUP(B51,$B$5:$U$39,5,0)</f>
        <v>201</v>
      </c>
      <c r="G51" s="39">
        <f>+VLOOKUP(B51,$B$5:$U$39,6,0)</f>
        <v>179</v>
      </c>
      <c r="H51" s="39">
        <f>+VLOOKUP(B51,$B$5:$U$39,7,0)</f>
        <v>166</v>
      </c>
      <c r="I51" s="39">
        <f>+VLOOKUP(B51,$B$5:$U$39,8,0)</f>
        <v>168</v>
      </c>
      <c r="J51" s="39">
        <f>+VLOOKUP(B51,$B$5:$U$39,9,0)</f>
        <v>165</v>
      </c>
      <c r="K51" s="39">
        <f>+VLOOKUP(B51,$B$5:$U$39,10,0)</f>
        <v>145</v>
      </c>
      <c r="L51" s="39">
        <f>+VLOOKUP(B51,$B$5:$U$39,11,0)</f>
        <v>146</v>
      </c>
      <c r="M51" s="39">
        <f>+VLOOKUP(B51,$B$5:$U$39,12,0)</f>
        <v>170</v>
      </c>
      <c r="N51" s="39">
        <f>+VLOOKUP(B51,$B$5:$U$39,13,0)</f>
        <v>173</v>
      </c>
      <c r="O51" s="39">
        <f>+VLOOKUP(B51,$B$5:$U$39,14,0)</f>
        <v>182</v>
      </c>
      <c r="P51" s="39">
        <f>+VLOOKUP(B51,$B$5:$U$39,15,0)</f>
        <v>152</v>
      </c>
      <c r="Q51" s="39">
        <f>+VLOOKUP(B51,$B$5:$U$39,16,0)</f>
        <v>164</v>
      </c>
      <c r="R51" s="39">
        <f>+VLOOKUP(B51,$B$5:$U$39,17,0)</f>
        <v>158</v>
      </c>
      <c r="S51" s="39">
        <f>+VLOOKUP(B51,$B$5:$U$39,18,0)</f>
        <v>146</v>
      </c>
      <c r="T51" s="39">
        <f>+VLOOKUP(B51,$B$5:$U$39,19,0)</f>
        <v>152</v>
      </c>
      <c r="U51" s="39">
        <f>+VLOOKUP(B51,$B$5:$U$39,20,0)</f>
        <v>157</v>
      </c>
      <c r="V51" s="39">
        <f t="shared" si="46"/>
        <v>2624</v>
      </c>
      <c r="W51" s="42">
        <f t="shared" si="47"/>
        <v>164</v>
      </c>
    </row>
    <row r="52" ht="15.75" customHeight="1">
      <c r="A52" s="32">
        <v>5.0</v>
      </c>
      <c r="B52" s="54" t="s">
        <v>72</v>
      </c>
      <c r="C52" s="34" t="s">
        <v>75</v>
      </c>
      <c r="D52" s="35" t="s">
        <v>47</v>
      </c>
      <c r="E52" s="32">
        <f t="shared" si="45"/>
        <v>16</v>
      </c>
      <c r="F52" s="37">
        <v>147.0</v>
      </c>
      <c r="G52" s="37">
        <v>214.0</v>
      </c>
      <c r="H52" s="37">
        <v>188.0</v>
      </c>
      <c r="I52" s="37">
        <v>195.0</v>
      </c>
      <c r="J52" s="37">
        <v>136.0</v>
      </c>
      <c r="K52" s="37">
        <v>158.0</v>
      </c>
      <c r="L52" s="37">
        <v>171.0</v>
      </c>
      <c r="M52" s="37">
        <v>162.0</v>
      </c>
      <c r="N52" s="37">
        <v>138.0</v>
      </c>
      <c r="O52" s="37">
        <v>147.0</v>
      </c>
      <c r="P52" s="37">
        <v>138.0</v>
      </c>
      <c r="Q52" s="37">
        <v>160.0</v>
      </c>
      <c r="R52" s="37">
        <v>120.0</v>
      </c>
      <c r="S52" s="37">
        <v>171.0</v>
      </c>
      <c r="T52" s="37">
        <v>154.0</v>
      </c>
      <c r="U52" s="37">
        <v>186.0</v>
      </c>
      <c r="V52" s="39">
        <f t="shared" si="46"/>
        <v>2585</v>
      </c>
      <c r="W52" s="42">
        <f t="shared" si="47"/>
        <v>161.5625</v>
      </c>
    </row>
    <row r="53" ht="15.75" customHeight="1">
      <c r="A53" s="32">
        <v>6.0</v>
      </c>
      <c r="B53" s="50" t="s">
        <v>94</v>
      </c>
      <c r="C53" s="52" t="s">
        <v>95</v>
      </c>
      <c r="D53" s="126" t="s">
        <v>42</v>
      </c>
      <c r="E53" s="32">
        <f t="shared" si="45"/>
        <v>16</v>
      </c>
      <c r="F53" s="37">
        <v>162.0</v>
      </c>
      <c r="G53" s="37">
        <v>145.0</v>
      </c>
      <c r="H53" s="37">
        <v>180.0</v>
      </c>
      <c r="I53" s="37">
        <v>185.0</v>
      </c>
      <c r="J53" s="37">
        <v>152.0</v>
      </c>
      <c r="K53" s="37">
        <v>171.0</v>
      </c>
      <c r="L53" s="37">
        <v>143.0</v>
      </c>
      <c r="M53" s="37">
        <v>121.0</v>
      </c>
      <c r="N53" s="37">
        <v>172.0</v>
      </c>
      <c r="O53" s="37">
        <v>161.0</v>
      </c>
      <c r="P53" s="37">
        <v>159.0</v>
      </c>
      <c r="Q53" s="37">
        <v>184.0</v>
      </c>
      <c r="R53" s="37">
        <v>182.0</v>
      </c>
      <c r="S53" s="37">
        <v>134.0</v>
      </c>
      <c r="T53" s="37">
        <v>136.0</v>
      </c>
      <c r="U53" s="37">
        <v>150.0</v>
      </c>
      <c r="V53" s="39">
        <f t="shared" si="46"/>
        <v>2537</v>
      </c>
      <c r="W53" s="42">
        <f t="shared" si="47"/>
        <v>158.5625</v>
      </c>
    </row>
    <row r="54" ht="15.75" customHeight="1">
      <c r="A54" s="56">
        <v>7.0</v>
      </c>
      <c r="B54" s="127" t="s">
        <v>100</v>
      </c>
      <c r="C54" s="128" t="s">
        <v>101</v>
      </c>
      <c r="D54" s="126" t="s">
        <v>42</v>
      </c>
      <c r="E54" s="32">
        <f t="shared" si="45"/>
        <v>16</v>
      </c>
      <c r="F54" s="37">
        <v>149.0</v>
      </c>
      <c r="G54" s="37">
        <v>170.0</v>
      </c>
      <c r="H54" s="37">
        <v>167.0</v>
      </c>
      <c r="I54" s="37">
        <v>146.0</v>
      </c>
      <c r="J54" s="37">
        <v>134.0</v>
      </c>
      <c r="K54" s="37">
        <v>152.0</v>
      </c>
      <c r="L54" s="37">
        <v>158.0</v>
      </c>
      <c r="M54" s="37">
        <v>128.0</v>
      </c>
      <c r="N54" s="37">
        <v>121.0</v>
      </c>
      <c r="O54" s="37">
        <v>139.0</v>
      </c>
      <c r="P54" s="37">
        <v>142.0</v>
      </c>
      <c r="Q54" s="37">
        <v>125.0</v>
      </c>
      <c r="R54" s="37">
        <v>156.0</v>
      </c>
      <c r="S54" s="37">
        <v>139.0</v>
      </c>
      <c r="T54" s="37">
        <v>130.0</v>
      </c>
      <c r="U54" s="37">
        <v>146.0</v>
      </c>
      <c r="V54" s="39">
        <f t="shared" si="46"/>
        <v>2302</v>
      </c>
      <c r="W54" s="42">
        <f t="shared" si="47"/>
        <v>143.875</v>
      </c>
    </row>
    <row r="55" ht="15.75" customHeight="1">
      <c r="A55" s="60" t="s">
        <v>108</v>
      </c>
      <c r="B55" s="3"/>
      <c r="C55" s="61"/>
      <c r="D55" s="62" t="s">
        <v>2</v>
      </c>
      <c r="E55" s="17" t="s">
        <v>11</v>
      </c>
      <c r="F55" s="17" t="s">
        <v>12</v>
      </c>
      <c r="G55" s="17" t="s">
        <v>13</v>
      </c>
      <c r="H55" s="17" t="s">
        <v>14</v>
      </c>
      <c r="I55" s="17" t="s">
        <v>15</v>
      </c>
      <c r="J55" s="17" t="s">
        <v>16</v>
      </c>
      <c r="K55" s="17" t="s">
        <v>17</v>
      </c>
      <c r="L55" s="17" t="s">
        <v>18</v>
      </c>
      <c r="M55" s="17" t="s">
        <v>19</v>
      </c>
      <c r="N55" s="17" t="s">
        <v>20</v>
      </c>
      <c r="O55" s="17" t="s">
        <v>21</v>
      </c>
      <c r="P55" s="17" t="s">
        <v>22</v>
      </c>
      <c r="Q55" s="17" t="s">
        <v>23</v>
      </c>
      <c r="R55" s="17" t="s">
        <v>24</v>
      </c>
      <c r="S55" s="17" t="s">
        <v>25</v>
      </c>
      <c r="T55" s="17" t="s">
        <v>26</v>
      </c>
      <c r="U55" s="17" t="s">
        <v>27</v>
      </c>
      <c r="V55" s="17" t="s">
        <v>28</v>
      </c>
      <c r="W55" s="20" t="s">
        <v>6</v>
      </c>
    </row>
    <row r="56" ht="15.75" customHeight="1">
      <c r="A56" s="129" t="s">
        <v>7</v>
      </c>
      <c r="B56" s="130" t="s">
        <v>8</v>
      </c>
      <c r="C56" s="131" t="s">
        <v>9</v>
      </c>
      <c r="D56" s="132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4"/>
    </row>
    <row r="57" ht="15.75" customHeight="1">
      <c r="A57" s="32">
        <v>1.0</v>
      </c>
      <c r="B57" s="33" t="s">
        <v>68</v>
      </c>
      <c r="C57" s="34" t="s">
        <v>69</v>
      </c>
      <c r="D57" s="35" t="s">
        <v>47</v>
      </c>
      <c r="E57" s="32">
        <f t="shared" ref="E57:E58" si="48">COUNTIF(F57:U57,"&gt;0")</f>
        <v>16</v>
      </c>
      <c r="F57" s="37">
        <v>184.0</v>
      </c>
      <c r="G57" s="37">
        <v>146.0</v>
      </c>
      <c r="H57" s="37">
        <v>184.0</v>
      </c>
      <c r="I57" s="37">
        <v>173.0</v>
      </c>
      <c r="J57" s="37">
        <v>192.0</v>
      </c>
      <c r="K57" s="37">
        <v>141.0</v>
      </c>
      <c r="L57" s="37">
        <v>175.0</v>
      </c>
      <c r="M57" s="37">
        <v>185.0</v>
      </c>
      <c r="N57" s="37">
        <v>103.0</v>
      </c>
      <c r="O57" s="37">
        <v>157.0</v>
      </c>
      <c r="P57" s="37">
        <v>159.0</v>
      </c>
      <c r="Q57" s="37">
        <v>132.0</v>
      </c>
      <c r="R57" s="37">
        <v>180.0</v>
      </c>
      <c r="S57" s="37">
        <v>163.0</v>
      </c>
      <c r="T57" s="37">
        <v>167.0</v>
      </c>
      <c r="U57" s="37">
        <v>148.0</v>
      </c>
      <c r="V57" s="39">
        <f t="shared" ref="V57:V58" si="49">SUM(F57:U57)</f>
        <v>2589</v>
      </c>
      <c r="W57" s="42">
        <f t="shared" ref="W57:W58" si="50">+V57/E57</f>
        <v>161.8125</v>
      </c>
    </row>
    <row r="58" ht="15.75" customHeight="1">
      <c r="A58" s="56">
        <v>2.0</v>
      </c>
      <c r="B58" s="58" t="s">
        <v>102</v>
      </c>
      <c r="C58" s="59" t="s">
        <v>69</v>
      </c>
      <c r="D58" s="35" t="s">
        <v>47</v>
      </c>
      <c r="E58" s="32">
        <f t="shared" si="48"/>
        <v>16</v>
      </c>
      <c r="F58" s="37">
        <v>126.0</v>
      </c>
      <c r="G58" s="37">
        <v>166.0</v>
      </c>
      <c r="H58" s="37">
        <v>159.0</v>
      </c>
      <c r="I58" s="37">
        <v>130.0</v>
      </c>
      <c r="J58" s="37">
        <v>163.0</v>
      </c>
      <c r="K58" s="37">
        <v>166.0</v>
      </c>
      <c r="L58" s="37">
        <v>137.0</v>
      </c>
      <c r="M58" s="37">
        <v>143.0</v>
      </c>
      <c r="N58" s="37">
        <v>158.0</v>
      </c>
      <c r="O58" s="37">
        <v>208.0</v>
      </c>
      <c r="P58" s="37">
        <v>137.0</v>
      </c>
      <c r="Q58" s="37">
        <v>146.0</v>
      </c>
      <c r="R58" s="37">
        <v>114.0</v>
      </c>
      <c r="S58" s="37">
        <v>146.0</v>
      </c>
      <c r="T58" s="37">
        <v>149.0</v>
      </c>
      <c r="U58" s="37">
        <v>127.0</v>
      </c>
      <c r="V58" s="39">
        <f t="shared" si="49"/>
        <v>2375</v>
      </c>
      <c r="W58" s="42">
        <f t="shared" si="50"/>
        <v>148.4375</v>
      </c>
    </row>
    <row r="59" ht="15.75" customHeight="1">
      <c r="A59" s="60" t="s">
        <v>109</v>
      </c>
      <c r="B59" s="3"/>
      <c r="C59" s="61"/>
      <c r="D59" s="62" t="s">
        <v>2</v>
      </c>
      <c r="E59" s="17" t="s">
        <v>11</v>
      </c>
      <c r="F59" s="17" t="s">
        <v>12</v>
      </c>
      <c r="G59" s="17" t="s">
        <v>13</v>
      </c>
      <c r="H59" s="17" t="s">
        <v>14</v>
      </c>
      <c r="I59" s="17" t="s">
        <v>15</v>
      </c>
      <c r="J59" s="17" t="s">
        <v>16</v>
      </c>
      <c r="K59" s="17" t="s">
        <v>17</v>
      </c>
      <c r="L59" s="17" t="s">
        <v>18</v>
      </c>
      <c r="M59" s="17" t="s">
        <v>19</v>
      </c>
      <c r="N59" s="17" t="s">
        <v>20</v>
      </c>
      <c r="O59" s="17" t="s">
        <v>21</v>
      </c>
      <c r="P59" s="17" t="s">
        <v>22</v>
      </c>
      <c r="Q59" s="17" t="s">
        <v>23</v>
      </c>
      <c r="R59" s="17" t="s">
        <v>24</v>
      </c>
      <c r="S59" s="17" t="s">
        <v>25</v>
      </c>
      <c r="T59" s="17" t="s">
        <v>26</v>
      </c>
      <c r="U59" s="17" t="s">
        <v>27</v>
      </c>
      <c r="V59" s="17" t="s">
        <v>28</v>
      </c>
      <c r="W59" s="20" t="s">
        <v>6</v>
      </c>
    </row>
    <row r="60" ht="15.75" customHeight="1">
      <c r="A60" s="135" t="s">
        <v>7</v>
      </c>
      <c r="B60" s="136" t="s">
        <v>8</v>
      </c>
      <c r="C60" s="137" t="s">
        <v>9</v>
      </c>
      <c r="D60" s="138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40"/>
    </row>
    <row r="61" ht="15.75" customHeight="1">
      <c r="A61" s="141">
        <v>1.0</v>
      </c>
      <c r="B61" s="142" t="s">
        <v>32</v>
      </c>
      <c r="C61" s="143" t="s">
        <v>33</v>
      </c>
      <c r="D61" s="144" t="s">
        <v>31</v>
      </c>
      <c r="E61" s="141">
        <f t="shared" ref="E61:E65" si="51">COUNTIF(F61:U61,"&gt;0")</f>
        <v>16</v>
      </c>
      <c r="F61" s="145">
        <f>+VLOOKUP(B61,$B$5:$U$39,5,0)</f>
        <v>178</v>
      </c>
      <c r="G61" s="145">
        <f>+VLOOKUP(B61,$B$5:$U$39,6,0)</f>
        <v>155</v>
      </c>
      <c r="H61" s="145">
        <f>+VLOOKUP(B61,$B$5:$U$39,7,0)</f>
        <v>182</v>
      </c>
      <c r="I61" s="145">
        <f>+VLOOKUP(B61,$B$5:$U$39,8,0)</f>
        <v>165</v>
      </c>
      <c r="J61" s="145">
        <f>+VLOOKUP(B61,$B$5:$U$39,9,0)</f>
        <v>216</v>
      </c>
      <c r="K61" s="145">
        <f>+VLOOKUP(B61,$B$5:$U$39,10,0)</f>
        <v>179</v>
      </c>
      <c r="L61" s="145">
        <f>+VLOOKUP(B61,$B$5:$U$39,11,0)</f>
        <v>165</v>
      </c>
      <c r="M61" s="145">
        <f>+VLOOKUP(B61,$B$5:$U$39,12,0)</f>
        <v>227</v>
      </c>
      <c r="N61" s="145">
        <f>+VLOOKUP(B61,$B$5:$U$39,13,0)</f>
        <v>152</v>
      </c>
      <c r="O61" s="145">
        <f>+VLOOKUP(B61,$B$5:$U$39,14,0)</f>
        <v>170</v>
      </c>
      <c r="P61" s="145">
        <f>+VLOOKUP(B61,$B$5:$U$39,15,0)</f>
        <v>146</v>
      </c>
      <c r="Q61" s="145">
        <f>+VLOOKUP(B61,$B$5:$U$39,16,0)</f>
        <v>159</v>
      </c>
      <c r="R61" s="145">
        <f>+VLOOKUP(B61,$B$5:$U$39,17,0)</f>
        <v>178</v>
      </c>
      <c r="S61" s="145">
        <f>+VLOOKUP(B61,$B$5:$U$39,18,0)</f>
        <v>140</v>
      </c>
      <c r="T61" s="145">
        <f>+VLOOKUP(B61,$B$5:$U$39,19,0)</f>
        <v>208</v>
      </c>
      <c r="U61" s="145">
        <f>+VLOOKUP(B61,$B$5:$U$39,20,0)</f>
        <v>164</v>
      </c>
      <c r="V61" s="145">
        <f t="shared" ref="V61:V65" si="52">SUM(F61:U61)</f>
        <v>2784</v>
      </c>
      <c r="W61" s="146">
        <f t="shared" ref="W61:W65" si="53">+V61/E61</f>
        <v>174</v>
      </c>
    </row>
    <row r="62" ht="15.75" customHeight="1">
      <c r="A62" s="32">
        <v>2.0</v>
      </c>
      <c r="B62" s="33" t="s">
        <v>55</v>
      </c>
      <c r="C62" s="34" t="s">
        <v>56</v>
      </c>
      <c r="D62" s="35" t="s">
        <v>47</v>
      </c>
      <c r="E62" s="32">
        <f t="shared" si="51"/>
        <v>16</v>
      </c>
      <c r="F62" s="37">
        <v>168.0</v>
      </c>
      <c r="G62" s="37">
        <v>187.0</v>
      </c>
      <c r="H62" s="37">
        <v>213.0</v>
      </c>
      <c r="I62" s="37">
        <v>164.0</v>
      </c>
      <c r="J62" s="37">
        <v>168.0</v>
      </c>
      <c r="K62" s="37">
        <v>188.0</v>
      </c>
      <c r="L62" s="37">
        <v>205.0</v>
      </c>
      <c r="M62" s="37">
        <v>153.0</v>
      </c>
      <c r="N62" s="37">
        <v>174.0</v>
      </c>
      <c r="O62" s="37">
        <v>136.0</v>
      </c>
      <c r="P62" s="37">
        <v>133.0</v>
      </c>
      <c r="Q62" s="37">
        <v>147.0</v>
      </c>
      <c r="R62" s="37">
        <v>162.0</v>
      </c>
      <c r="S62" s="37">
        <v>142.0</v>
      </c>
      <c r="T62" s="37">
        <v>170.0</v>
      </c>
      <c r="U62" s="37">
        <v>142.0</v>
      </c>
      <c r="V62" s="39">
        <f t="shared" si="52"/>
        <v>2652</v>
      </c>
      <c r="W62" s="42">
        <f t="shared" si="53"/>
        <v>165.75</v>
      </c>
    </row>
    <row r="63" ht="15.75" customHeight="1">
      <c r="A63" s="32">
        <v>3.0</v>
      </c>
      <c r="B63" s="33" t="s">
        <v>91</v>
      </c>
      <c r="C63" s="34" t="s">
        <v>92</v>
      </c>
      <c r="D63" s="35" t="s">
        <v>47</v>
      </c>
      <c r="E63" s="32">
        <f t="shared" si="51"/>
        <v>16</v>
      </c>
      <c r="F63" s="37">
        <v>151.0</v>
      </c>
      <c r="G63" s="37">
        <v>180.0</v>
      </c>
      <c r="H63" s="37">
        <v>147.0</v>
      </c>
      <c r="I63" s="37">
        <v>227.0</v>
      </c>
      <c r="J63" s="37">
        <v>143.0</v>
      </c>
      <c r="K63" s="37">
        <v>134.0</v>
      </c>
      <c r="L63" s="37">
        <v>175.0</v>
      </c>
      <c r="M63" s="37">
        <v>134.0</v>
      </c>
      <c r="N63" s="37">
        <v>157.0</v>
      </c>
      <c r="O63" s="37">
        <v>193.0</v>
      </c>
      <c r="P63" s="37">
        <v>158.0</v>
      </c>
      <c r="Q63" s="37">
        <v>194.0</v>
      </c>
      <c r="R63" s="37">
        <v>153.0</v>
      </c>
      <c r="S63" s="37">
        <v>144.0</v>
      </c>
      <c r="T63" s="37">
        <v>122.0</v>
      </c>
      <c r="U63" s="37">
        <v>142.0</v>
      </c>
      <c r="V63" s="39">
        <f t="shared" si="52"/>
        <v>2554</v>
      </c>
      <c r="W63" s="42">
        <f t="shared" si="53"/>
        <v>159.625</v>
      </c>
    </row>
    <row r="64" ht="15.75" customHeight="1">
      <c r="A64" s="32">
        <v>4.0</v>
      </c>
      <c r="B64" s="33" t="s">
        <v>96</v>
      </c>
      <c r="C64" s="34" t="s">
        <v>97</v>
      </c>
      <c r="D64" s="35" t="s">
        <v>31</v>
      </c>
      <c r="E64" s="32">
        <f t="shared" si="51"/>
        <v>16</v>
      </c>
      <c r="F64" s="37">
        <v>141.0</v>
      </c>
      <c r="G64" s="37">
        <v>149.0</v>
      </c>
      <c r="H64" s="37">
        <v>136.0</v>
      </c>
      <c r="I64" s="37">
        <v>205.0</v>
      </c>
      <c r="J64" s="37">
        <v>170.0</v>
      </c>
      <c r="K64" s="37">
        <v>141.0</v>
      </c>
      <c r="L64" s="37">
        <v>156.0</v>
      </c>
      <c r="M64" s="37">
        <v>135.0</v>
      </c>
      <c r="N64" s="37">
        <v>99.0</v>
      </c>
      <c r="O64" s="37">
        <v>131.0</v>
      </c>
      <c r="P64" s="37">
        <v>103.0</v>
      </c>
      <c r="Q64" s="37">
        <v>177.0</v>
      </c>
      <c r="R64" s="37">
        <v>144.0</v>
      </c>
      <c r="S64" s="37">
        <v>118.0</v>
      </c>
      <c r="T64" s="37">
        <v>139.0</v>
      </c>
      <c r="U64" s="37">
        <v>123.0</v>
      </c>
      <c r="V64" s="39">
        <f t="shared" si="52"/>
        <v>2267</v>
      </c>
      <c r="W64" s="42">
        <f t="shared" si="53"/>
        <v>141.6875</v>
      </c>
    </row>
    <row r="65" ht="15.75" customHeight="1">
      <c r="A65" s="56">
        <v>5.0</v>
      </c>
      <c r="B65" s="58" t="s">
        <v>104</v>
      </c>
      <c r="C65" s="59" t="s">
        <v>105</v>
      </c>
      <c r="D65" s="147" t="s">
        <v>31</v>
      </c>
      <c r="E65" s="56">
        <f t="shared" si="51"/>
        <v>16</v>
      </c>
      <c r="F65" s="148">
        <v>122.0</v>
      </c>
      <c r="G65" s="148">
        <v>145.0</v>
      </c>
      <c r="H65" s="148">
        <v>135.0</v>
      </c>
      <c r="I65" s="148">
        <v>167.0</v>
      </c>
      <c r="J65" s="148">
        <v>137.0</v>
      </c>
      <c r="K65" s="148">
        <v>127.0</v>
      </c>
      <c r="L65" s="148">
        <v>161.0</v>
      </c>
      <c r="M65" s="148">
        <v>137.0</v>
      </c>
      <c r="N65" s="148">
        <v>109.0</v>
      </c>
      <c r="O65" s="148">
        <v>114.0</v>
      </c>
      <c r="P65" s="148">
        <v>121.0</v>
      </c>
      <c r="Q65" s="148">
        <v>107.0</v>
      </c>
      <c r="R65" s="148">
        <v>92.0</v>
      </c>
      <c r="S65" s="148">
        <v>103.0</v>
      </c>
      <c r="T65" s="148">
        <v>112.0</v>
      </c>
      <c r="U65" s="148">
        <v>176.0</v>
      </c>
      <c r="V65" s="149">
        <f t="shared" si="52"/>
        <v>2065</v>
      </c>
      <c r="W65" s="150">
        <f t="shared" si="53"/>
        <v>129.0625</v>
      </c>
    </row>
    <row r="66" ht="15.75" customHeight="1">
      <c r="E66" s="44"/>
      <c r="F66" s="44"/>
      <c r="G66" s="44"/>
      <c r="H66" s="44"/>
      <c r="I66" s="44"/>
      <c r="J66" s="44"/>
      <c r="K66" s="44"/>
      <c r="L66" s="44"/>
      <c r="M66" s="44"/>
      <c r="W66" s="151"/>
    </row>
    <row r="67" ht="15.75" customHeight="1">
      <c r="W67" s="151"/>
    </row>
    <row r="68" ht="15.75" customHeight="1">
      <c r="W68" s="151"/>
    </row>
    <row r="69" ht="15.75" customHeight="1">
      <c r="W69" s="151"/>
    </row>
    <row r="70" ht="15.75" customHeight="1">
      <c r="W70" s="151"/>
    </row>
    <row r="71" ht="15.75" customHeight="1">
      <c r="W71" s="151"/>
    </row>
    <row r="72" ht="15.75" customHeight="1">
      <c r="W72" s="151"/>
    </row>
    <row r="73" ht="15.75" customHeight="1">
      <c r="W73" s="151"/>
    </row>
    <row r="74" ht="15.75" customHeight="1">
      <c r="W74" s="151"/>
    </row>
    <row r="75" ht="15.75" customHeight="1">
      <c r="W75" s="151"/>
    </row>
    <row r="76" ht="15.75" customHeight="1">
      <c r="W76" s="151"/>
    </row>
    <row r="77" ht="15.75" customHeight="1">
      <c r="W77" s="151"/>
    </row>
    <row r="78" ht="15.75" customHeight="1">
      <c r="W78" s="151"/>
    </row>
    <row r="79" ht="15.75" customHeight="1">
      <c r="W79" s="151"/>
    </row>
    <row r="80" ht="15.75" customHeight="1">
      <c r="W80" s="151"/>
    </row>
    <row r="81" ht="15.75" customHeight="1">
      <c r="W81" s="151"/>
    </row>
    <row r="82" ht="15.75" customHeight="1">
      <c r="W82" s="151"/>
    </row>
    <row r="83" ht="15.75" customHeight="1">
      <c r="W83" s="151"/>
    </row>
    <row r="84" ht="15.75" customHeight="1">
      <c r="W84" s="151"/>
    </row>
    <row r="85" ht="15.75" customHeight="1">
      <c r="W85" s="151"/>
    </row>
    <row r="86" ht="15.75" customHeight="1">
      <c r="W86" s="151"/>
    </row>
    <row r="87" ht="15.75" customHeight="1">
      <c r="W87" s="151"/>
    </row>
    <row r="88" ht="15.75" customHeight="1">
      <c r="W88" s="151"/>
    </row>
    <row r="89" ht="15.75" customHeight="1">
      <c r="W89" s="151"/>
    </row>
    <row r="90" ht="15.75" customHeight="1">
      <c r="W90" s="151"/>
    </row>
    <row r="91" ht="15.75" customHeight="1">
      <c r="W91" s="151"/>
    </row>
    <row r="92" ht="15.75" customHeight="1">
      <c r="W92" s="151"/>
    </row>
    <row r="93" ht="15.75" customHeight="1">
      <c r="W93" s="151"/>
    </row>
    <row r="94" ht="15.75" customHeight="1">
      <c r="W94" s="151"/>
    </row>
    <row r="95" ht="15.75" customHeight="1">
      <c r="W95" s="151"/>
    </row>
    <row r="96" ht="15.75" customHeight="1">
      <c r="W96" s="151"/>
    </row>
    <row r="97" ht="15.75" customHeight="1">
      <c r="W97" s="151"/>
    </row>
    <row r="98" ht="15.75" customHeight="1">
      <c r="W98" s="151"/>
    </row>
    <row r="99" ht="15.75" customHeight="1">
      <c r="W99" s="151"/>
    </row>
    <row r="100" ht="15.75" customHeight="1">
      <c r="W100" s="151"/>
    </row>
    <row r="101" ht="15.75" customHeight="1">
      <c r="W101" s="151"/>
    </row>
    <row r="102" ht="15.75" customHeight="1">
      <c r="W102" s="151"/>
    </row>
    <row r="103" ht="15.75" customHeight="1">
      <c r="W103" s="151"/>
    </row>
    <row r="104" ht="15.75" customHeight="1">
      <c r="W104" s="151"/>
    </row>
    <row r="105" ht="15.75" customHeight="1">
      <c r="W105" s="151"/>
    </row>
    <row r="106" ht="15.75" customHeight="1">
      <c r="W106" s="151"/>
    </row>
    <row r="107" ht="15.75" customHeight="1">
      <c r="W107" s="151"/>
    </row>
    <row r="108" ht="15.75" customHeight="1">
      <c r="W108" s="151"/>
    </row>
    <row r="109" ht="15.75" customHeight="1">
      <c r="W109" s="151"/>
    </row>
    <row r="110" ht="15.75" customHeight="1">
      <c r="W110" s="151"/>
    </row>
    <row r="111" ht="15.75" customHeight="1">
      <c r="W111" s="151"/>
    </row>
    <row r="112" ht="15.75" customHeight="1">
      <c r="W112" s="151"/>
    </row>
    <row r="113" ht="15.75" customHeight="1">
      <c r="W113" s="151"/>
    </row>
    <row r="114" ht="15.75" customHeight="1">
      <c r="W114" s="151"/>
    </row>
    <row r="115" ht="15.75" customHeight="1">
      <c r="W115" s="151"/>
    </row>
    <row r="116" ht="15.75" customHeight="1">
      <c r="W116" s="151"/>
    </row>
    <row r="117" ht="15.75" customHeight="1">
      <c r="W117" s="151"/>
    </row>
    <row r="118" ht="15.75" customHeight="1">
      <c r="W118" s="151"/>
    </row>
    <row r="119" ht="15.75" customHeight="1">
      <c r="W119" s="151"/>
    </row>
    <row r="120" ht="15.75" customHeight="1">
      <c r="W120" s="151"/>
    </row>
    <row r="121" ht="15.75" customHeight="1">
      <c r="W121" s="151"/>
    </row>
    <row r="122" ht="15.75" customHeight="1">
      <c r="W122" s="151"/>
    </row>
    <row r="123" ht="15.75" customHeight="1">
      <c r="W123" s="151"/>
    </row>
    <row r="124" ht="15.75" customHeight="1">
      <c r="W124" s="151"/>
    </row>
    <row r="125" ht="15.75" customHeight="1">
      <c r="W125" s="151"/>
    </row>
    <row r="126" ht="15.75" customHeight="1">
      <c r="W126" s="151"/>
    </row>
    <row r="127" ht="15.75" customHeight="1">
      <c r="W127" s="151"/>
    </row>
    <row r="128" ht="15.75" customHeight="1">
      <c r="W128" s="151"/>
    </row>
    <row r="129" ht="15.75" customHeight="1">
      <c r="W129" s="151"/>
    </row>
    <row r="130" ht="15.75" customHeight="1">
      <c r="W130" s="151"/>
    </row>
    <row r="131" ht="15.75" customHeight="1">
      <c r="W131" s="151"/>
    </row>
    <row r="132" ht="15.75" customHeight="1">
      <c r="W132" s="151"/>
    </row>
    <row r="133" ht="15.75" customHeight="1">
      <c r="W133" s="151"/>
    </row>
    <row r="134" ht="15.75" customHeight="1">
      <c r="W134" s="151"/>
    </row>
    <row r="135" ht="15.75" customHeight="1">
      <c r="W135" s="151"/>
    </row>
    <row r="136" ht="15.75" customHeight="1">
      <c r="W136" s="151"/>
    </row>
    <row r="137" ht="15.75" customHeight="1">
      <c r="W137" s="151"/>
    </row>
    <row r="138" ht="15.75" customHeight="1">
      <c r="W138" s="151"/>
    </row>
    <row r="139" ht="15.75" customHeight="1">
      <c r="W139" s="151"/>
    </row>
    <row r="140" ht="15.75" customHeight="1">
      <c r="W140" s="151"/>
    </row>
    <row r="141" ht="15.75" customHeight="1">
      <c r="W141" s="151"/>
    </row>
    <row r="142" ht="15.75" customHeight="1">
      <c r="W142" s="151"/>
    </row>
    <row r="143" ht="15.75" customHeight="1">
      <c r="W143" s="151"/>
    </row>
    <row r="144" ht="15.75" customHeight="1">
      <c r="W144" s="151"/>
    </row>
    <row r="145" ht="15.75" customHeight="1">
      <c r="W145" s="151"/>
    </row>
    <row r="146" ht="15.75" customHeight="1">
      <c r="W146" s="151"/>
    </row>
    <row r="147" ht="15.75" customHeight="1">
      <c r="W147" s="151"/>
    </row>
    <row r="148" ht="15.75" customHeight="1">
      <c r="W148" s="151"/>
    </row>
    <row r="149" ht="15.75" customHeight="1">
      <c r="W149" s="151"/>
    </row>
    <row r="150" ht="15.75" customHeight="1">
      <c r="W150" s="151"/>
    </row>
    <row r="151" ht="15.75" customHeight="1">
      <c r="W151" s="151"/>
    </row>
    <row r="152" ht="15.75" customHeight="1">
      <c r="W152" s="151"/>
    </row>
    <row r="153" ht="15.75" customHeight="1">
      <c r="W153" s="151"/>
    </row>
    <row r="154" ht="15.75" customHeight="1">
      <c r="W154" s="151"/>
    </row>
    <row r="155" ht="15.75" customHeight="1">
      <c r="W155" s="151"/>
    </row>
    <row r="156" ht="15.75" customHeight="1">
      <c r="W156" s="151"/>
    </row>
    <row r="157" ht="15.75" customHeight="1">
      <c r="W157" s="151"/>
    </row>
    <row r="158" ht="15.75" customHeight="1">
      <c r="W158" s="151"/>
    </row>
    <row r="159" ht="15.75" customHeight="1">
      <c r="W159" s="151"/>
    </row>
    <row r="160" ht="15.75" customHeight="1">
      <c r="W160" s="151"/>
    </row>
    <row r="161" ht="15.75" customHeight="1">
      <c r="W161" s="151"/>
    </row>
    <row r="162" ht="15.75" customHeight="1">
      <c r="W162" s="151"/>
    </row>
    <row r="163" ht="15.75" customHeight="1">
      <c r="W163" s="151"/>
    </row>
    <row r="164" ht="15.75" customHeight="1">
      <c r="W164" s="151"/>
    </row>
    <row r="165" ht="15.75" customHeight="1">
      <c r="W165" s="151"/>
    </row>
    <row r="166" ht="15.75" customHeight="1">
      <c r="W166" s="151"/>
    </row>
    <row r="167" ht="15.75" customHeight="1">
      <c r="W167" s="151"/>
    </row>
    <row r="168" ht="15.75" customHeight="1">
      <c r="W168" s="151"/>
    </row>
    <row r="169" ht="15.75" customHeight="1">
      <c r="W169" s="151"/>
    </row>
    <row r="170" ht="15.75" customHeight="1">
      <c r="W170" s="151"/>
    </row>
    <row r="171" ht="15.75" customHeight="1">
      <c r="W171" s="151"/>
    </row>
    <row r="172" ht="15.75" customHeight="1">
      <c r="W172" s="151"/>
    </row>
    <row r="173" ht="15.75" customHeight="1">
      <c r="W173" s="151"/>
    </row>
    <row r="174" ht="15.75" customHeight="1">
      <c r="W174" s="151"/>
    </row>
    <row r="175" ht="15.75" customHeight="1">
      <c r="W175" s="151"/>
    </row>
    <row r="176" ht="15.75" customHeight="1">
      <c r="W176" s="151"/>
    </row>
    <row r="177" ht="15.75" customHeight="1">
      <c r="W177" s="151"/>
    </row>
    <row r="178" ht="15.75" customHeight="1">
      <c r="W178" s="151"/>
    </row>
    <row r="179" ht="15.75" customHeight="1">
      <c r="W179" s="151"/>
    </row>
    <row r="180" ht="15.75" customHeight="1">
      <c r="W180" s="151"/>
    </row>
    <row r="181" ht="15.75" customHeight="1">
      <c r="W181" s="151"/>
    </row>
    <row r="182" ht="15.75" customHeight="1">
      <c r="W182" s="151"/>
    </row>
    <row r="183" ht="15.75" customHeight="1">
      <c r="W183" s="151"/>
    </row>
    <row r="184" ht="15.75" customHeight="1">
      <c r="W184" s="151"/>
    </row>
    <row r="185" ht="15.75" customHeight="1">
      <c r="W185" s="151"/>
    </row>
    <row r="186" ht="15.75" customHeight="1">
      <c r="W186" s="151"/>
    </row>
    <row r="187" ht="15.75" customHeight="1">
      <c r="W187" s="151"/>
    </row>
    <row r="188" ht="15.75" customHeight="1">
      <c r="W188" s="151"/>
    </row>
    <row r="189" ht="15.75" customHeight="1">
      <c r="W189" s="151"/>
    </row>
    <row r="190" ht="15.75" customHeight="1">
      <c r="W190" s="151"/>
    </row>
    <row r="191" ht="15.75" customHeight="1">
      <c r="W191" s="151"/>
    </row>
    <row r="192" ht="15.75" customHeight="1">
      <c r="W192" s="151"/>
    </row>
    <row r="193" ht="15.75" customHeight="1">
      <c r="W193" s="151"/>
    </row>
    <row r="194" ht="15.75" customHeight="1">
      <c r="W194" s="151"/>
    </row>
    <row r="195" ht="15.75" customHeight="1">
      <c r="W195" s="151"/>
    </row>
    <row r="196" ht="15.75" customHeight="1">
      <c r="W196" s="151"/>
    </row>
    <row r="197" ht="15.75" customHeight="1">
      <c r="W197" s="151"/>
    </row>
    <row r="198" ht="15.75" customHeight="1">
      <c r="W198" s="151"/>
    </row>
    <row r="199" ht="15.75" customHeight="1">
      <c r="W199" s="151"/>
    </row>
    <row r="200" ht="15.75" customHeight="1">
      <c r="W200" s="151"/>
    </row>
    <row r="201" ht="15.75" customHeight="1">
      <c r="W201" s="151"/>
    </row>
    <row r="202" ht="15.75" customHeight="1">
      <c r="W202" s="151"/>
    </row>
    <row r="203" ht="15.75" customHeight="1">
      <c r="W203" s="151"/>
    </row>
    <row r="204" ht="15.75" customHeight="1">
      <c r="W204" s="151"/>
    </row>
    <row r="205" ht="15.75" customHeight="1">
      <c r="W205" s="151"/>
    </row>
    <row r="206" ht="15.75" customHeight="1">
      <c r="W206" s="151"/>
    </row>
    <row r="207" ht="15.75" customHeight="1">
      <c r="W207" s="151"/>
    </row>
    <row r="208" ht="15.75" customHeight="1">
      <c r="W208" s="151"/>
    </row>
    <row r="209" ht="15.75" customHeight="1">
      <c r="W209" s="151"/>
    </row>
    <row r="210" ht="15.75" customHeight="1">
      <c r="W210" s="151"/>
    </row>
    <row r="211" ht="15.75" customHeight="1">
      <c r="W211" s="151"/>
    </row>
    <row r="212" ht="15.75" customHeight="1">
      <c r="W212" s="151"/>
    </row>
    <row r="213" ht="15.75" customHeight="1">
      <c r="W213" s="151"/>
    </row>
    <row r="214" ht="15.75" customHeight="1">
      <c r="W214" s="151"/>
    </row>
    <row r="215" ht="15.75" customHeight="1">
      <c r="W215" s="151"/>
    </row>
    <row r="216" ht="15.75" customHeight="1">
      <c r="W216" s="151"/>
    </row>
    <row r="217" ht="15.75" customHeight="1">
      <c r="W217" s="151"/>
    </row>
    <row r="218" ht="15.75" customHeight="1">
      <c r="W218" s="151"/>
    </row>
    <row r="219" ht="15.75" customHeight="1">
      <c r="W219" s="151"/>
    </row>
    <row r="220" ht="15.75" customHeight="1">
      <c r="W220" s="151"/>
    </row>
    <row r="221" ht="15.75" customHeight="1">
      <c r="W221" s="151"/>
    </row>
    <row r="222" ht="15.75" customHeight="1">
      <c r="W222" s="151"/>
    </row>
    <row r="223" ht="15.75" customHeight="1">
      <c r="W223" s="151"/>
    </row>
    <row r="224" ht="15.75" customHeight="1">
      <c r="W224" s="151"/>
    </row>
    <row r="225" ht="15.75" customHeight="1">
      <c r="W225" s="151"/>
    </row>
    <row r="226" ht="15.75" customHeight="1">
      <c r="W226" s="151"/>
    </row>
    <row r="227" ht="15.75" customHeight="1">
      <c r="W227" s="151"/>
    </row>
    <row r="228" ht="15.75" customHeight="1">
      <c r="W228" s="151"/>
    </row>
    <row r="229" ht="15.75" customHeight="1">
      <c r="W229" s="151"/>
    </row>
    <row r="230" ht="15.75" customHeight="1">
      <c r="W230" s="151"/>
    </row>
    <row r="231" ht="15.75" customHeight="1">
      <c r="W231" s="151"/>
    </row>
    <row r="232" ht="15.75" customHeight="1">
      <c r="W232" s="151"/>
    </row>
    <row r="233" ht="15.75" customHeight="1">
      <c r="W233" s="151"/>
    </row>
    <row r="234" ht="15.75" customHeight="1">
      <c r="W234" s="151"/>
    </row>
    <row r="235" ht="15.75" customHeight="1">
      <c r="W235" s="151"/>
    </row>
    <row r="236" ht="15.75" customHeight="1">
      <c r="W236" s="151"/>
    </row>
    <row r="237" ht="15.75" customHeight="1">
      <c r="W237" s="151"/>
    </row>
    <row r="238" ht="15.75" customHeight="1">
      <c r="W238" s="151"/>
    </row>
    <row r="239" ht="15.75" customHeight="1">
      <c r="W239" s="151"/>
    </row>
    <row r="240" ht="15.75" customHeight="1">
      <c r="W240" s="151"/>
    </row>
    <row r="241" ht="15.75" customHeight="1">
      <c r="W241" s="151"/>
    </row>
    <row r="242" ht="15.75" customHeight="1">
      <c r="W242" s="151"/>
    </row>
    <row r="243" ht="15.75" customHeight="1">
      <c r="W243" s="151"/>
    </row>
    <row r="244" ht="15.75" customHeight="1">
      <c r="W244" s="151"/>
    </row>
    <row r="245" ht="15.75" customHeight="1">
      <c r="W245" s="151"/>
    </row>
    <row r="246" ht="15.75" customHeight="1">
      <c r="W246" s="151"/>
    </row>
    <row r="247" ht="15.75" customHeight="1">
      <c r="W247" s="151"/>
    </row>
    <row r="248" ht="15.75" customHeight="1">
      <c r="W248" s="151"/>
    </row>
    <row r="249" ht="15.75" customHeight="1">
      <c r="W249" s="151"/>
    </row>
    <row r="250" ht="15.75" customHeight="1">
      <c r="W250" s="151"/>
    </row>
    <row r="251" ht="15.75" customHeight="1">
      <c r="W251" s="151"/>
    </row>
    <row r="252" ht="15.75" customHeight="1">
      <c r="W252" s="151"/>
    </row>
    <row r="253" ht="15.75" customHeight="1">
      <c r="W253" s="151"/>
    </row>
    <row r="254" ht="15.75" customHeight="1">
      <c r="W254" s="151"/>
    </row>
    <row r="255" ht="15.75" customHeight="1">
      <c r="W255" s="151"/>
    </row>
    <row r="256" ht="15.75" customHeight="1">
      <c r="W256" s="151"/>
    </row>
    <row r="257" ht="15.75" customHeight="1">
      <c r="W257" s="151"/>
    </row>
    <row r="258" ht="15.75" customHeight="1">
      <c r="W258" s="151"/>
    </row>
    <row r="259" ht="15.75" customHeight="1">
      <c r="W259" s="151"/>
    </row>
    <row r="260" ht="15.75" customHeight="1">
      <c r="W260" s="151"/>
    </row>
    <row r="261" ht="15.75" customHeight="1">
      <c r="W261" s="151"/>
    </row>
    <row r="262" ht="15.75" customHeight="1">
      <c r="W262" s="151"/>
    </row>
    <row r="263" ht="15.75" customHeight="1">
      <c r="W263" s="151"/>
    </row>
    <row r="264" ht="15.75" customHeight="1">
      <c r="W264" s="151"/>
    </row>
    <row r="265" ht="15.75" customHeight="1">
      <c r="W265" s="151"/>
    </row>
    <row r="266" ht="15.75" customHeight="1">
      <c r="W266" s="151"/>
    </row>
    <row r="267" ht="15.75" customHeight="1">
      <c r="W267" s="151"/>
    </row>
    <row r="268" ht="15.75" customHeight="1">
      <c r="W268" s="151"/>
    </row>
    <row r="269" ht="15.75" customHeight="1">
      <c r="W269" s="151"/>
    </row>
    <row r="270" ht="15.75" customHeight="1">
      <c r="W270" s="151"/>
    </row>
    <row r="271" ht="15.75" customHeight="1">
      <c r="W271" s="151"/>
    </row>
    <row r="272" ht="15.75" customHeight="1">
      <c r="W272" s="151"/>
    </row>
    <row r="273" ht="15.75" customHeight="1">
      <c r="W273" s="151"/>
    </row>
    <row r="274" ht="15.75" customHeight="1">
      <c r="W274" s="151"/>
    </row>
    <row r="275" ht="15.75" customHeight="1">
      <c r="W275" s="151"/>
    </row>
    <row r="276" ht="15.75" customHeight="1">
      <c r="W276" s="151"/>
    </row>
    <row r="277" ht="15.75" customHeight="1">
      <c r="W277" s="151"/>
    </row>
    <row r="278" ht="15.75" customHeight="1">
      <c r="W278" s="151"/>
    </row>
    <row r="279" ht="15.75" customHeight="1">
      <c r="W279" s="151"/>
    </row>
    <row r="280" ht="15.75" customHeight="1">
      <c r="W280" s="151"/>
    </row>
    <row r="281" ht="15.75" customHeight="1">
      <c r="W281" s="151"/>
    </row>
    <row r="282" ht="15.75" customHeight="1">
      <c r="W282" s="151"/>
    </row>
    <row r="283" ht="15.75" customHeight="1">
      <c r="W283" s="151"/>
    </row>
    <row r="284" ht="15.75" customHeight="1">
      <c r="W284" s="151"/>
    </row>
    <row r="285" ht="15.75" customHeight="1">
      <c r="W285" s="151"/>
    </row>
    <row r="286" ht="15.75" customHeight="1">
      <c r="W286" s="151"/>
    </row>
    <row r="287" ht="15.75" customHeight="1">
      <c r="W287" s="151"/>
    </row>
    <row r="288" ht="15.75" customHeight="1">
      <c r="W288" s="151"/>
    </row>
    <row r="289" ht="15.75" customHeight="1">
      <c r="W289" s="151"/>
    </row>
    <row r="290" ht="15.75" customHeight="1">
      <c r="W290" s="151"/>
    </row>
    <row r="291" ht="15.75" customHeight="1">
      <c r="W291" s="151"/>
    </row>
    <row r="292" ht="15.75" customHeight="1">
      <c r="W292" s="151"/>
    </row>
    <row r="293" ht="15.75" customHeight="1">
      <c r="W293" s="151"/>
    </row>
    <row r="294" ht="15.75" customHeight="1">
      <c r="W294" s="151"/>
    </row>
    <row r="295" ht="15.75" customHeight="1">
      <c r="W295" s="151"/>
    </row>
    <row r="296" ht="15.75" customHeight="1">
      <c r="W296" s="151"/>
    </row>
    <row r="297" ht="15.75" customHeight="1">
      <c r="W297" s="151"/>
    </row>
    <row r="298" ht="15.75" customHeight="1">
      <c r="W298" s="151"/>
    </row>
    <row r="299" ht="15.75" customHeight="1">
      <c r="W299" s="151"/>
    </row>
    <row r="300" ht="15.75" customHeight="1">
      <c r="W300" s="151"/>
    </row>
    <row r="301" ht="15.75" customHeight="1">
      <c r="W301" s="151"/>
    </row>
    <row r="302" ht="15.75" customHeight="1">
      <c r="W302" s="151"/>
    </row>
    <row r="303" ht="15.75" customHeight="1">
      <c r="W303" s="151"/>
    </row>
    <row r="304" ht="15.75" customHeight="1">
      <c r="W304" s="151"/>
    </row>
    <row r="305" ht="15.75" customHeight="1">
      <c r="W305" s="151"/>
    </row>
    <row r="306" ht="15.75" customHeight="1">
      <c r="W306" s="151"/>
    </row>
    <row r="307" ht="15.75" customHeight="1">
      <c r="W307" s="151"/>
    </row>
    <row r="308" ht="15.75" customHeight="1">
      <c r="W308" s="151"/>
    </row>
    <row r="309" ht="15.75" customHeight="1">
      <c r="W309" s="151"/>
    </row>
    <row r="310" ht="15.75" customHeight="1">
      <c r="W310" s="151"/>
    </row>
    <row r="311" ht="15.75" customHeight="1">
      <c r="W311" s="151"/>
    </row>
    <row r="312" ht="15.75" customHeight="1">
      <c r="W312" s="151"/>
    </row>
    <row r="313" ht="15.75" customHeight="1">
      <c r="W313" s="151"/>
    </row>
    <row r="314" ht="15.75" customHeight="1">
      <c r="W314" s="151"/>
    </row>
    <row r="315" ht="15.75" customHeight="1">
      <c r="W315" s="151"/>
    </row>
    <row r="316" ht="15.75" customHeight="1">
      <c r="W316" s="151"/>
    </row>
    <row r="317" ht="15.75" customHeight="1">
      <c r="W317" s="151"/>
    </row>
    <row r="318" ht="15.75" customHeight="1">
      <c r="W318" s="151"/>
    </row>
    <row r="319" ht="15.75" customHeight="1">
      <c r="W319" s="151"/>
    </row>
    <row r="320" ht="15.75" customHeight="1">
      <c r="W320" s="151"/>
    </row>
    <row r="321" ht="15.75" customHeight="1">
      <c r="W321" s="151"/>
    </row>
    <row r="322" ht="15.75" customHeight="1">
      <c r="W322" s="151"/>
    </row>
    <row r="323" ht="15.75" customHeight="1">
      <c r="W323" s="151"/>
    </row>
    <row r="324" ht="15.75" customHeight="1">
      <c r="W324" s="151"/>
    </row>
    <row r="325" ht="15.75" customHeight="1">
      <c r="W325" s="151"/>
    </row>
    <row r="326" ht="15.75" customHeight="1">
      <c r="W326" s="151"/>
    </row>
    <row r="327" ht="15.75" customHeight="1">
      <c r="W327" s="151"/>
    </row>
    <row r="328" ht="15.75" customHeight="1">
      <c r="W328" s="151"/>
    </row>
    <row r="329" ht="15.75" customHeight="1">
      <c r="W329" s="151"/>
    </row>
    <row r="330" ht="15.75" customHeight="1">
      <c r="W330" s="151"/>
    </row>
    <row r="331" ht="15.75" customHeight="1">
      <c r="W331" s="151"/>
    </row>
    <row r="332" ht="15.75" customHeight="1">
      <c r="W332" s="151"/>
    </row>
    <row r="333" ht="15.75" customHeight="1">
      <c r="W333" s="151"/>
    </row>
    <row r="334" ht="15.75" customHeight="1">
      <c r="W334" s="151"/>
    </row>
    <row r="335" ht="15.75" customHeight="1">
      <c r="W335" s="151"/>
    </row>
    <row r="336" ht="15.75" customHeight="1">
      <c r="W336" s="151"/>
    </row>
    <row r="337" ht="15.75" customHeight="1">
      <c r="W337" s="151"/>
    </row>
    <row r="338" ht="15.75" customHeight="1">
      <c r="W338" s="151"/>
    </row>
    <row r="339" ht="15.75" customHeight="1">
      <c r="W339" s="151"/>
    </row>
    <row r="340" ht="15.75" customHeight="1">
      <c r="W340" s="151"/>
    </row>
    <row r="341" ht="15.75" customHeight="1">
      <c r="W341" s="151"/>
    </row>
    <row r="342" ht="15.75" customHeight="1">
      <c r="W342" s="151"/>
    </row>
    <row r="343" ht="15.75" customHeight="1">
      <c r="W343" s="151"/>
    </row>
    <row r="344" ht="15.75" customHeight="1">
      <c r="W344" s="151"/>
    </row>
    <row r="345" ht="15.75" customHeight="1">
      <c r="W345" s="151"/>
    </row>
    <row r="346" ht="15.75" customHeight="1">
      <c r="W346" s="151"/>
    </row>
    <row r="347" ht="15.75" customHeight="1">
      <c r="W347" s="151"/>
    </row>
    <row r="348" ht="15.75" customHeight="1">
      <c r="W348" s="151"/>
    </row>
    <row r="349" ht="15.75" customHeight="1">
      <c r="W349" s="151"/>
    </row>
    <row r="350" ht="15.75" customHeight="1">
      <c r="W350" s="151"/>
    </row>
    <row r="351" ht="15.75" customHeight="1">
      <c r="W351" s="151"/>
    </row>
    <row r="352" ht="15.75" customHeight="1">
      <c r="W352" s="151"/>
    </row>
    <row r="353" ht="15.75" customHeight="1">
      <c r="W353" s="151"/>
    </row>
    <row r="354" ht="15.75" customHeight="1">
      <c r="W354" s="151"/>
    </row>
    <row r="355" ht="15.75" customHeight="1">
      <c r="W355" s="151"/>
    </row>
    <row r="356" ht="15.75" customHeight="1">
      <c r="W356" s="151"/>
    </row>
    <row r="357" ht="15.75" customHeight="1">
      <c r="W357" s="151"/>
    </row>
    <row r="358" ht="15.75" customHeight="1">
      <c r="W358" s="151"/>
    </row>
    <row r="359" ht="15.75" customHeight="1">
      <c r="W359" s="151"/>
    </row>
    <row r="360" ht="15.75" customHeight="1">
      <c r="W360" s="151"/>
    </row>
    <row r="361" ht="15.75" customHeight="1">
      <c r="W361" s="151"/>
    </row>
    <row r="362" ht="15.75" customHeight="1">
      <c r="W362" s="151"/>
    </row>
    <row r="363" ht="15.75" customHeight="1">
      <c r="W363" s="151"/>
    </row>
    <row r="364" ht="15.75" customHeight="1">
      <c r="W364" s="151"/>
    </row>
    <row r="365" ht="15.75" customHeight="1">
      <c r="W365" s="151"/>
    </row>
    <row r="366" ht="15.75" customHeight="1">
      <c r="W366" s="151"/>
    </row>
    <row r="367" ht="15.75" customHeight="1">
      <c r="W367" s="151"/>
    </row>
    <row r="368" ht="15.75" customHeight="1">
      <c r="W368" s="151"/>
    </row>
    <row r="369" ht="15.75" customHeight="1">
      <c r="W369" s="151"/>
    </row>
    <row r="370" ht="15.75" customHeight="1">
      <c r="W370" s="151"/>
    </row>
    <row r="371" ht="15.75" customHeight="1">
      <c r="W371" s="151"/>
    </row>
    <row r="372" ht="15.75" customHeight="1">
      <c r="W372" s="151"/>
    </row>
    <row r="373" ht="15.75" customHeight="1">
      <c r="W373" s="151"/>
    </row>
    <row r="374" ht="15.75" customHeight="1">
      <c r="W374" s="151"/>
    </row>
    <row r="375" ht="15.75" customHeight="1">
      <c r="W375" s="151"/>
    </row>
    <row r="376" ht="15.75" customHeight="1">
      <c r="W376" s="151"/>
    </row>
    <row r="377" ht="15.75" customHeight="1">
      <c r="W377" s="151"/>
    </row>
    <row r="378" ht="15.75" customHeight="1">
      <c r="W378" s="151"/>
    </row>
    <row r="379" ht="15.75" customHeight="1">
      <c r="W379" s="151"/>
    </row>
    <row r="380" ht="15.75" customHeight="1">
      <c r="W380" s="151"/>
    </row>
    <row r="381" ht="15.75" customHeight="1">
      <c r="W381" s="151"/>
    </row>
    <row r="382" ht="15.75" customHeight="1">
      <c r="W382" s="151"/>
    </row>
    <row r="383" ht="15.75" customHeight="1">
      <c r="W383" s="151"/>
    </row>
    <row r="384" ht="15.75" customHeight="1">
      <c r="W384" s="151"/>
    </row>
    <row r="385" ht="15.75" customHeight="1">
      <c r="W385" s="151"/>
    </row>
    <row r="386" ht="15.75" customHeight="1">
      <c r="W386" s="151"/>
    </row>
    <row r="387" ht="15.75" customHeight="1">
      <c r="W387" s="151"/>
    </row>
    <row r="388" ht="15.75" customHeight="1">
      <c r="W388" s="151"/>
    </row>
    <row r="389" ht="15.75" customHeight="1">
      <c r="W389" s="151"/>
    </row>
    <row r="390" ht="15.75" customHeight="1">
      <c r="W390" s="151"/>
    </row>
    <row r="391" ht="15.75" customHeight="1">
      <c r="W391" s="151"/>
    </row>
    <row r="392" ht="15.75" customHeight="1">
      <c r="W392" s="151"/>
    </row>
    <row r="393" ht="15.75" customHeight="1">
      <c r="W393" s="151"/>
    </row>
    <row r="394" ht="15.75" customHeight="1">
      <c r="W394" s="151"/>
    </row>
    <row r="395" ht="15.75" customHeight="1">
      <c r="W395" s="151"/>
    </row>
    <row r="396" ht="15.75" customHeight="1">
      <c r="W396" s="151"/>
    </row>
    <row r="397" ht="15.75" customHeight="1">
      <c r="W397" s="151"/>
    </row>
    <row r="398" ht="15.75" customHeight="1">
      <c r="W398" s="151"/>
    </row>
    <row r="399" ht="15.75" customHeight="1">
      <c r="W399" s="151"/>
    </row>
    <row r="400" ht="15.75" customHeight="1">
      <c r="W400" s="151"/>
    </row>
    <row r="401" ht="15.75" customHeight="1">
      <c r="W401" s="151"/>
    </row>
    <row r="402" ht="15.75" customHeight="1">
      <c r="W402" s="151"/>
    </row>
    <row r="403" ht="15.75" customHeight="1">
      <c r="W403" s="151"/>
    </row>
    <row r="404" ht="15.75" customHeight="1">
      <c r="W404" s="151"/>
    </row>
    <row r="405" ht="15.75" customHeight="1">
      <c r="W405" s="151"/>
    </row>
    <row r="406" ht="15.75" customHeight="1">
      <c r="W406" s="151"/>
    </row>
    <row r="407" ht="15.75" customHeight="1">
      <c r="W407" s="151"/>
    </row>
    <row r="408" ht="15.75" customHeight="1">
      <c r="W408" s="151"/>
    </row>
    <row r="409" ht="15.75" customHeight="1">
      <c r="W409" s="151"/>
    </row>
    <row r="410" ht="15.75" customHeight="1">
      <c r="W410" s="151"/>
    </row>
    <row r="411" ht="15.75" customHeight="1">
      <c r="W411" s="151"/>
    </row>
    <row r="412" ht="15.75" customHeight="1">
      <c r="W412" s="151"/>
    </row>
    <row r="413" ht="15.75" customHeight="1">
      <c r="W413" s="151"/>
    </row>
    <row r="414" ht="15.75" customHeight="1">
      <c r="W414" s="151"/>
    </row>
    <row r="415" ht="15.75" customHeight="1">
      <c r="W415" s="151"/>
    </row>
    <row r="416" ht="15.75" customHeight="1">
      <c r="W416" s="151"/>
    </row>
    <row r="417" ht="15.75" customHeight="1">
      <c r="W417" s="151"/>
    </row>
    <row r="418" ht="15.75" customHeight="1">
      <c r="W418" s="151"/>
    </row>
    <row r="419" ht="15.75" customHeight="1">
      <c r="W419" s="151"/>
    </row>
    <row r="420" ht="15.75" customHeight="1">
      <c r="W420" s="151"/>
    </row>
    <row r="421" ht="15.75" customHeight="1">
      <c r="W421" s="151"/>
    </row>
    <row r="422" ht="15.75" customHeight="1">
      <c r="W422" s="151"/>
    </row>
    <row r="423" ht="15.75" customHeight="1">
      <c r="W423" s="151"/>
    </row>
    <row r="424" ht="15.75" customHeight="1">
      <c r="W424" s="151"/>
    </row>
    <row r="425" ht="15.75" customHeight="1">
      <c r="W425" s="151"/>
    </row>
    <row r="426" ht="15.75" customHeight="1">
      <c r="W426" s="151"/>
    </row>
    <row r="427" ht="15.75" customHeight="1">
      <c r="W427" s="151"/>
    </row>
    <row r="428" ht="15.75" customHeight="1">
      <c r="W428" s="151"/>
    </row>
    <row r="429" ht="15.75" customHeight="1">
      <c r="W429" s="151"/>
    </row>
    <row r="430" ht="15.75" customHeight="1">
      <c r="W430" s="151"/>
    </row>
    <row r="431" ht="15.75" customHeight="1">
      <c r="W431" s="151"/>
    </row>
    <row r="432" ht="15.75" customHeight="1">
      <c r="W432" s="151"/>
    </row>
    <row r="433" ht="15.75" customHeight="1">
      <c r="W433" s="151"/>
    </row>
    <row r="434" ht="15.75" customHeight="1">
      <c r="W434" s="151"/>
    </row>
    <row r="435" ht="15.75" customHeight="1">
      <c r="W435" s="151"/>
    </row>
    <row r="436" ht="15.75" customHeight="1">
      <c r="W436" s="151"/>
    </row>
    <row r="437" ht="15.75" customHeight="1">
      <c r="W437" s="151"/>
    </row>
    <row r="438" ht="15.75" customHeight="1">
      <c r="W438" s="151"/>
    </row>
    <row r="439" ht="15.75" customHeight="1">
      <c r="W439" s="151"/>
    </row>
    <row r="440" ht="15.75" customHeight="1">
      <c r="W440" s="151"/>
    </row>
    <row r="441" ht="15.75" customHeight="1">
      <c r="W441" s="151"/>
    </row>
    <row r="442" ht="15.75" customHeight="1">
      <c r="W442" s="151"/>
    </row>
    <row r="443" ht="15.75" customHeight="1">
      <c r="W443" s="151"/>
    </row>
    <row r="444" ht="15.75" customHeight="1">
      <c r="W444" s="151"/>
    </row>
    <row r="445" ht="15.75" customHeight="1">
      <c r="W445" s="151"/>
    </row>
    <row r="446" ht="15.75" customHeight="1">
      <c r="W446" s="151"/>
    </row>
    <row r="447" ht="15.75" customHeight="1">
      <c r="W447" s="151"/>
    </row>
    <row r="448" ht="15.75" customHeight="1">
      <c r="W448" s="151"/>
    </row>
    <row r="449" ht="15.75" customHeight="1">
      <c r="W449" s="151"/>
    </row>
    <row r="450" ht="15.75" customHeight="1">
      <c r="W450" s="151"/>
    </row>
    <row r="451" ht="15.75" customHeight="1">
      <c r="W451" s="151"/>
    </row>
    <row r="452" ht="15.75" customHeight="1">
      <c r="W452" s="151"/>
    </row>
    <row r="453" ht="15.75" customHeight="1">
      <c r="W453" s="151"/>
    </row>
    <row r="454" ht="15.75" customHeight="1">
      <c r="W454" s="151"/>
    </row>
    <row r="455" ht="15.75" customHeight="1">
      <c r="W455" s="151"/>
    </row>
    <row r="456" ht="15.75" customHeight="1">
      <c r="W456" s="151"/>
    </row>
    <row r="457" ht="15.75" customHeight="1">
      <c r="W457" s="151"/>
    </row>
    <row r="458" ht="15.75" customHeight="1">
      <c r="W458" s="151"/>
    </row>
    <row r="459" ht="15.75" customHeight="1">
      <c r="W459" s="151"/>
    </row>
    <row r="460" ht="15.75" customHeight="1">
      <c r="W460" s="151"/>
    </row>
    <row r="461" ht="15.75" customHeight="1">
      <c r="W461" s="151"/>
    </row>
    <row r="462" ht="15.75" customHeight="1">
      <c r="W462" s="151"/>
    </row>
    <row r="463" ht="15.75" customHeight="1">
      <c r="W463" s="151"/>
    </row>
    <row r="464" ht="15.75" customHeight="1">
      <c r="W464" s="151"/>
    </row>
    <row r="465" ht="15.75" customHeight="1">
      <c r="W465" s="151"/>
    </row>
    <row r="466" ht="15.75" customHeight="1">
      <c r="W466" s="151"/>
    </row>
    <row r="467" ht="15.75" customHeight="1">
      <c r="W467" s="151"/>
    </row>
    <row r="468" ht="15.75" customHeight="1">
      <c r="W468" s="151"/>
    </row>
    <row r="469" ht="15.75" customHeight="1">
      <c r="W469" s="151"/>
    </row>
    <row r="470" ht="15.75" customHeight="1">
      <c r="W470" s="151"/>
    </row>
    <row r="471" ht="15.75" customHeight="1">
      <c r="W471" s="151"/>
    </row>
    <row r="472" ht="15.75" customHeight="1">
      <c r="W472" s="151"/>
    </row>
    <row r="473" ht="15.75" customHeight="1">
      <c r="W473" s="151"/>
    </row>
    <row r="474" ht="15.75" customHeight="1">
      <c r="W474" s="151"/>
    </row>
    <row r="475" ht="15.75" customHeight="1">
      <c r="W475" s="151"/>
    </row>
    <row r="476" ht="15.75" customHeight="1">
      <c r="W476" s="151"/>
    </row>
    <row r="477" ht="15.75" customHeight="1">
      <c r="W477" s="151"/>
    </row>
    <row r="478" ht="15.75" customHeight="1">
      <c r="W478" s="151"/>
    </row>
    <row r="479" ht="15.75" customHeight="1">
      <c r="W479" s="151"/>
    </row>
    <row r="480" ht="15.75" customHeight="1">
      <c r="W480" s="151"/>
    </row>
    <row r="481" ht="15.75" customHeight="1">
      <c r="W481" s="151"/>
    </row>
    <row r="482" ht="15.75" customHeight="1">
      <c r="W482" s="151"/>
    </row>
    <row r="483" ht="15.75" customHeight="1">
      <c r="W483" s="151"/>
    </row>
    <row r="484" ht="15.75" customHeight="1">
      <c r="W484" s="151"/>
    </row>
    <row r="485" ht="15.75" customHeight="1">
      <c r="W485" s="151"/>
    </row>
    <row r="486" ht="15.75" customHeight="1">
      <c r="W486" s="151"/>
    </row>
    <row r="487" ht="15.75" customHeight="1">
      <c r="W487" s="151"/>
    </row>
    <row r="488" ht="15.75" customHeight="1">
      <c r="W488" s="151"/>
    </row>
    <row r="489" ht="15.75" customHeight="1">
      <c r="W489" s="151"/>
    </row>
    <row r="490" ht="15.75" customHeight="1">
      <c r="W490" s="151"/>
    </row>
    <row r="491" ht="15.75" customHeight="1">
      <c r="W491" s="151"/>
    </row>
    <row r="492" ht="15.75" customHeight="1">
      <c r="W492" s="151"/>
    </row>
    <row r="493" ht="15.75" customHeight="1">
      <c r="W493" s="151"/>
    </row>
    <row r="494" ht="15.75" customHeight="1">
      <c r="W494" s="151"/>
    </row>
    <row r="495" ht="15.75" customHeight="1">
      <c r="W495" s="151"/>
    </row>
    <row r="496" ht="15.75" customHeight="1">
      <c r="W496" s="151"/>
    </row>
    <row r="497" ht="15.75" customHeight="1">
      <c r="W497" s="151"/>
    </row>
    <row r="498" ht="15.75" customHeight="1">
      <c r="W498" s="151"/>
    </row>
    <row r="499" ht="15.75" customHeight="1">
      <c r="W499" s="151"/>
    </row>
    <row r="500" ht="15.75" customHeight="1">
      <c r="W500" s="151"/>
    </row>
    <row r="501" ht="15.75" customHeight="1">
      <c r="W501" s="151"/>
    </row>
    <row r="502" ht="15.75" customHeight="1">
      <c r="W502" s="151"/>
    </row>
    <row r="503" ht="15.75" customHeight="1">
      <c r="W503" s="151"/>
    </row>
    <row r="504" ht="15.75" customHeight="1">
      <c r="W504" s="151"/>
    </row>
    <row r="505" ht="15.75" customHeight="1">
      <c r="W505" s="151"/>
    </row>
    <row r="506" ht="15.75" customHeight="1">
      <c r="W506" s="151"/>
    </row>
    <row r="507" ht="15.75" customHeight="1">
      <c r="W507" s="151"/>
    </row>
    <row r="508" ht="15.75" customHeight="1">
      <c r="W508" s="151"/>
    </row>
    <row r="509" ht="15.75" customHeight="1">
      <c r="W509" s="151"/>
    </row>
    <row r="510" ht="15.75" customHeight="1">
      <c r="W510" s="151"/>
    </row>
    <row r="511" ht="15.75" customHeight="1">
      <c r="W511" s="151"/>
    </row>
    <row r="512" ht="15.75" customHeight="1">
      <c r="W512" s="151"/>
    </row>
    <row r="513" ht="15.75" customHeight="1">
      <c r="W513" s="151"/>
    </row>
    <row r="514" ht="15.75" customHeight="1">
      <c r="W514" s="151"/>
    </row>
    <row r="515" ht="15.75" customHeight="1">
      <c r="W515" s="151"/>
    </row>
    <row r="516" ht="15.75" customHeight="1">
      <c r="W516" s="151"/>
    </row>
    <row r="517" ht="15.75" customHeight="1">
      <c r="W517" s="151"/>
    </row>
    <row r="518" ht="15.75" customHeight="1">
      <c r="W518" s="151"/>
    </row>
    <row r="519" ht="15.75" customHeight="1">
      <c r="W519" s="151"/>
    </row>
    <row r="520" ht="15.75" customHeight="1">
      <c r="W520" s="151"/>
    </row>
    <row r="521" ht="15.75" customHeight="1">
      <c r="W521" s="151"/>
    </row>
    <row r="522" ht="15.75" customHeight="1">
      <c r="W522" s="151"/>
    </row>
    <row r="523" ht="15.75" customHeight="1">
      <c r="W523" s="151"/>
    </row>
    <row r="524" ht="15.75" customHeight="1">
      <c r="W524" s="151"/>
    </row>
    <row r="525" ht="15.75" customHeight="1">
      <c r="W525" s="151"/>
    </row>
    <row r="526" ht="15.75" customHeight="1">
      <c r="W526" s="151"/>
    </row>
    <row r="527" ht="15.75" customHeight="1">
      <c r="W527" s="151"/>
    </row>
    <row r="528" ht="15.75" customHeight="1">
      <c r="W528" s="151"/>
    </row>
    <row r="529" ht="15.75" customHeight="1">
      <c r="W529" s="151"/>
    </row>
    <row r="530" ht="15.75" customHeight="1">
      <c r="W530" s="151"/>
    </row>
    <row r="531" ht="15.75" customHeight="1">
      <c r="W531" s="151"/>
    </row>
    <row r="532" ht="15.75" customHeight="1">
      <c r="W532" s="151"/>
    </row>
    <row r="533" ht="15.75" customHeight="1">
      <c r="W533" s="151"/>
    </row>
    <row r="534" ht="15.75" customHeight="1">
      <c r="W534" s="151"/>
    </row>
    <row r="535" ht="15.75" customHeight="1">
      <c r="W535" s="151"/>
    </row>
    <row r="536" ht="15.75" customHeight="1">
      <c r="W536" s="151"/>
    </row>
    <row r="537" ht="15.75" customHeight="1">
      <c r="W537" s="151"/>
    </row>
    <row r="538" ht="15.75" customHeight="1">
      <c r="W538" s="151"/>
    </row>
    <row r="539" ht="15.75" customHeight="1">
      <c r="W539" s="151"/>
    </row>
    <row r="540" ht="15.75" customHeight="1">
      <c r="W540" s="151"/>
    </row>
    <row r="541" ht="15.75" customHeight="1">
      <c r="W541" s="151"/>
    </row>
    <row r="542" ht="15.75" customHeight="1">
      <c r="W542" s="151"/>
    </row>
    <row r="543" ht="15.75" customHeight="1">
      <c r="W543" s="151"/>
    </row>
    <row r="544" ht="15.75" customHeight="1">
      <c r="W544" s="151"/>
    </row>
    <row r="545" ht="15.75" customHeight="1">
      <c r="W545" s="151"/>
    </row>
    <row r="546" ht="15.75" customHeight="1">
      <c r="W546" s="151"/>
    </row>
    <row r="547" ht="15.75" customHeight="1">
      <c r="W547" s="151"/>
    </row>
    <row r="548" ht="15.75" customHeight="1">
      <c r="W548" s="151"/>
    </row>
    <row r="549" ht="15.75" customHeight="1">
      <c r="W549" s="151"/>
    </row>
    <row r="550" ht="15.75" customHeight="1">
      <c r="W550" s="151"/>
    </row>
    <row r="551" ht="15.75" customHeight="1">
      <c r="W551" s="151"/>
    </row>
    <row r="552" ht="15.75" customHeight="1">
      <c r="W552" s="151"/>
    </row>
    <row r="553" ht="15.75" customHeight="1">
      <c r="W553" s="151"/>
    </row>
    <row r="554" ht="15.75" customHeight="1">
      <c r="W554" s="151"/>
    </row>
    <row r="555" ht="15.75" customHeight="1">
      <c r="W555" s="151"/>
    </row>
    <row r="556" ht="15.75" customHeight="1">
      <c r="W556" s="151"/>
    </row>
    <row r="557" ht="15.75" customHeight="1">
      <c r="W557" s="151"/>
    </row>
    <row r="558" ht="15.75" customHeight="1">
      <c r="W558" s="151"/>
    </row>
    <row r="559" ht="15.75" customHeight="1">
      <c r="W559" s="151"/>
    </row>
    <row r="560" ht="15.75" customHeight="1">
      <c r="W560" s="151"/>
    </row>
    <row r="561" ht="15.75" customHeight="1">
      <c r="W561" s="151"/>
    </row>
    <row r="562" ht="15.75" customHeight="1">
      <c r="W562" s="151"/>
    </row>
    <row r="563" ht="15.75" customHeight="1">
      <c r="W563" s="151"/>
    </row>
    <row r="564" ht="15.75" customHeight="1">
      <c r="W564" s="151"/>
    </row>
    <row r="565" ht="15.75" customHeight="1">
      <c r="W565" s="151"/>
    </row>
    <row r="566" ht="15.75" customHeight="1">
      <c r="W566" s="151"/>
    </row>
    <row r="567" ht="15.75" customHeight="1">
      <c r="W567" s="151"/>
    </row>
    <row r="568" ht="15.75" customHeight="1">
      <c r="W568" s="151"/>
    </row>
    <row r="569" ht="15.75" customHeight="1">
      <c r="W569" s="151"/>
    </row>
    <row r="570" ht="15.75" customHeight="1">
      <c r="W570" s="151"/>
    </row>
    <row r="571" ht="15.75" customHeight="1">
      <c r="W571" s="151"/>
    </row>
    <row r="572" ht="15.75" customHeight="1">
      <c r="W572" s="151"/>
    </row>
    <row r="573" ht="15.75" customHeight="1">
      <c r="W573" s="151"/>
    </row>
    <row r="574" ht="15.75" customHeight="1">
      <c r="W574" s="151"/>
    </row>
    <row r="575" ht="15.75" customHeight="1">
      <c r="W575" s="151"/>
    </row>
    <row r="576" ht="15.75" customHeight="1">
      <c r="W576" s="151"/>
    </row>
    <row r="577" ht="15.75" customHeight="1">
      <c r="W577" s="151"/>
    </row>
    <row r="578" ht="15.75" customHeight="1">
      <c r="W578" s="151"/>
    </row>
    <row r="579" ht="15.75" customHeight="1">
      <c r="W579" s="151"/>
    </row>
    <row r="580" ht="15.75" customHeight="1">
      <c r="W580" s="151"/>
    </row>
    <row r="581" ht="15.75" customHeight="1">
      <c r="W581" s="151"/>
    </row>
    <row r="582" ht="15.75" customHeight="1">
      <c r="W582" s="151"/>
    </row>
    <row r="583" ht="15.75" customHeight="1">
      <c r="W583" s="151"/>
    </row>
    <row r="584" ht="15.75" customHeight="1">
      <c r="W584" s="151"/>
    </row>
    <row r="585" ht="15.75" customHeight="1">
      <c r="W585" s="151"/>
    </row>
    <row r="586" ht="15.75" customHeight="1">
      <c r="W586" s="151"/>
    </row>
    <row r="587" ht="15.75" customHeight="1">
      <c r="W587" s="151"/>
    </row>
    <row r="588" ht="15.75" customHeight="1">
      <c r="W588" s="151"/>
    </row>
    <row r="589" ht="15.75" customHeight="1">
      <c r="W589" s="151"/>
    </row>
    <row r="590" ht="15.75" customHeight="1">
      <c r="W590" s="151"/>
    </row>
    <row r="591" ht="15.75" customHeight="1">
      <c r="W591" s="151"/>
    </row>
    <row r="592" ht="15.75" customHeight="1">
      <c r="W592" s="151"/>
    </row>
    <row r="593" ht="15.75" customHeight="1">
      <c r="W593" s="151"/>
    </row>
    <row r="594" ht="15.75" customHeight="1">
      <c r="W594" s="151"/>
    </row>
    <row r="595" ht="15.75" customHeight="1">
      <c r="W595" s="151"/>
    </row>
    <row r="596" ht="15.75" customHeight="1">
      <c r="W596" s="151"/>
    </row>
    <row r="597" ht="15.75" customHeight="1">
      <c r="W597" s="151"/>
    </row>
    <row r="598" ht="15.75" customHeight="1">
      <c r="W598" s="151"/>
    </row>
    <row r="599" ht="15.75" customHeight="1">
      <c r="W599" s="151"/>
    </row>
    <row r="600" ht="15.75" customHeight="1">
      <c r="W600" s="151"/>
    </row>
    <row r="601" ht="15.75" customHeight="1">
      <c r="W601" s="151"/>
    </row>
    <row r="602" ht="15.75" customHeight="1">
      <c r="W602" s="151"/>
    </row>
    <row r="603" ht="15.75" customHeight="1">
      <c r="W603" s="151"/>
    </row>
    <row r="604" ht="15.75" customHeight="1">
      <c r="W604" s="151"/>
    </row>
    <row r="605" ht="15.75" customHeight="1">
      <c r="W605" s="151"/>
    </row>
    <row r="606" ht="15.75" customHeight="1">
      <c r="W606" s="151"/>
    </row>
    <row r="607" ht="15.75" customHeight="1">
      <c r="W607" s="151"/>
    </row>
    <row r="608" ht="15.75" customHeight="1">
      <c r="W608" s="151"/>
    </row>
    <row r="609" ht="15.75" customHeight="1">
      <c r="W609" s="151"/>
    </row>
    <row r="610" ht="15.75" customHeight="1">
      <c r="W610" s="151"/>
    </row>
    <row r="611" ht="15.75" customHeight="1">
      <c r="W611" s="151"/>
    </row>
    <row r="612" ht="15.75" customHeight="1">
      <c r="W612" s="151"/>
    </row>
    <row r="613" ht="15.75" customHeight="1">
      <c r="W613" s="151"/>
    </row>
    <row r="614" ht="15.75" customHeight="1">
      <c r="W614" s="151"/>
    </row>
    <row r="615" ht="15.75" customHeight="1">
      <c r="W615" s="151"/>
    </row>
    <row r="616" ht="15.75" customHeight="1">
      <c r="W616" s="151"/>
    </row>
    <row r="617" ht="15.75" customHeight="1">
      <c r="W617" s="151"/>
    </row>
    <row r="618" ht="15.75" customHeight="1">
      <c r="W618" s="151"/>
    </row>
    <row r="619" ht="15.75" customHeight="1">
      <c r="W619" s="151"/>
    </row>
    <row r="620" ht="15.75" customHeight="1">
      <c r="W620" s="151"/>
    </row>
    <row r="621" ht="15.75" customHeight="1">
      <c r="W621" s="151"/>
    </row>
    <row r="622" ht="15.75" customHeight="1">
      <c r="W622" s="151"/>
    </row>
    <row r="623" ht="15.75" customHeight="1">
      <c r="W623" s="151"/>
    </row>
    <row r="624" ht="15.75" customHeight="1">
      <c r="W624" s="151"/>
    </row>
    <row r="625" ht="15.75" customHeight="1">
      <c r="W625" s="151"/>
    </row>
    <row r="626" ht="15.75" customHeight="1">
      <c r="W626" s="151"/>
    </row>
    <row r="627" ht="15.75" customHeight="1">
      <c r="W627" s="151"/>
    </row>
    <row r="628" ht="15.75" customHeight="1">
      <c r="W628" s="151"/>
    </row>
    <row r="629" ht="15.75" customHeight="1">
      <c r="W629" s="151"/>
    </row>
    <row r="630" ht="15.75" customHeight="1">
      <c r="W630" s="151"/>
    </row>
    <row r="631" ht="15.75" customHeight="1">
      <c r="W631" s="151"/>
    </row>
    <row r="632" ht="15.75" customHeight="1">
      <c r="W632" s="151"/>
    </row>
    <row r="633" ht="15.75" customHeight="1">
      <c r="W633" s="151"/>
    </row>
    <row r="634" ht="15.75" customHeight="1">
      <c r="W634" s="151"/>
    </row>
    <row r="635" ht="15.75" customHeight="1">
      <c r="W635" s="151"/>
    </row>
    <row r="636" ht="15.75" customHeight="1">
      <c r="W636" s="151"/>
    </row>
    <row r="637" ht="15.75" customHeight="1">
      <c r="W637" s="151"/>
    </row>
    <row r="638" ht="15.75" customHeight="1">
      <c r="W638" s="151"/>
    </row>
    <row r="639" ht="15.75" customHeight="1">
      <c r="W639" s="151"/>
    </row>
    <row r="640" ht="15.75" customHeight="1">
      <c r="W640" s="151"/>
    </row>
    <row r="641" ht="15.75" customHeight="1">
      <c r="W641" s="151"/>
    </row>
    <row r="642" ht="15.75" customHeight="1">
      <c r="W642" s="151"/>
    </row>
    <row r="643" ht="15.75" customHeight="1">
      <c r="W643" s="151"/>
    </row>
    <row r="644" ht="15.75" customHeight="1">
      <c r="W644" s="151"/>
    </row>
    <row r="645" ht="15.75" customHeight="1">
      <c r="W645" s="151"/>
    </row>
    <row r="646" ht="15.75" customHeight="1">
      <c r="W646" s="151"/>
    </row>
    <row r="647" ht="15.75" customHeight="1">
      <c r="W647" s="151"/>
    </row>
    <row r="648" ht="15.75" customHeight="1">
      <c r="W648" s="151"/>
    </row>
    <row r="649" ht="15.75" customHeight="1">
      <c r="W649" s="151"/>
    </row>
    <row r="650" ht="15.75" customHeight="1">
      <c r="W650" s="151"/>
    </row>
    <row r="651" ht="15.75" customHeight="1">
      <c r="W651" s="151"/>
    </row>
    <row r="652" ht="15.75" customHeight="1">
      <c r="W652" s="151"/>
    </row>
    <row r="653" ht="15.75" customHeight="1">
      <c r="W653" s="151"/>
    </row>
    <row r="654" ht="15.75" customHeight="1">
      <c r="W654" s="151"/>
    </row>
    <row r="655" ht="15.75" customHeight="1">
      <c r="W655" s="151"/>
    </row>
    <row r="656" ht="15.75" customHeight="1">
      <c r="W656" s="151"/>
    </row>
    <row r="657" ht="15.75" customHeight="1">
      <c r="W657" s="151"/>
    </row>
    <row r="658" ht="15.75" customHeight="1">
      <c r="W658" s="151"/>
    </row>
    <row r="659" ht="15.75" customHeight="1">
      <c r="W659" s="151"/>
    </row>
    <row r="660" ht="15.75" customHeight="1">
      <c r="W660" s="151"/>
    </row>
    <row r="661" ht="15.75" customHeight="1">
      <c r="W661" s="151"/>
    </row>
    <row r="662" ht="15.75" customHeight="1">
      <c r="W662" s="151"/>
    </row>
    <row r="663" ht="15.75" customHeight="1">
      <c r="W663" s="151"/>
    </row>
    <row r="664" ht="15.75" customHeight="1">
      <c r="W664" s="151"/>
    </row>
    <row r="665" ht="15.75" customHeight="1">
      <c r="W665" s="151"/>
    </row>
    <row r="666" ht="15.75" customHeight="1">
      <c r="W666" s="151"/>
    </row>
    <row r="667" ht="15.75" customHeight="1">
      <c r="W667" s="151"/>
    </row>
    <row r="668" ht="15.75" customHeight="1">
      <c r="W668" s="151"/>
    </row>
    <row r="669" ht="15.75" customHeight="1">
      <c r="W669" s="151"/>
    </row>
    <row r="670" ht="15.75" customHeight="1">
      <c r="W670" s="151"/>
    </row>
    <row r="671" ht="15.75" customHeight="1">
      <c r="W671" s="151"/>
    </row>
    <row r="672" ht="15.75" customHeight="1">
      <c r="W672" s="151"/>
    </row>
    <row r="673" ht="15.75" customHeight="1">
      <c r="W673" s="151"/>
    </row>
    <row r="674" ht="15.75" customHeight="1">
      <c r="W674" s="151"/>
    </row>
    <row r="675" ht="15.75" customHeight="1">
      <c r="W675" s="151"/>
    </row>
    <row r="676" ht="15.75" customHeight="1">
      <c r="W676" s="151"/>
    </row>
    <row r="677" ht="15.75" customHeight="1">
      <c r="W677" s="151"/>
    </row>
    <row r="678" ht="15.75" customHeight="1">
      <c r="W678" s="151"/>
    </row>
    <row r="679" ht="15.75" customHeight="1">
      <c r="W679" s="151"/>
    </row>
    <row r="680" ht="15.75" customHeight="1">
      <c r="W680" s="151"/>
    </row>
    <row r="681" ht="15.75" customHeight="1">
      <c r="W681" s="151"/>
    </row>
    <row r="682" ht="15.75" customHeight="1">
      <c r="W682" s="151"/>
    </row>
    <row r="683" ht="15.75" customHeight="1">
      <c r="W683" s="151"/>
    </row>
    <row r="684" ht="15.75" customHeight="1">
      <c r="W684" s="151"/>
    </row>
    <row r="685" ht="15.75" customHeight="1">
      <c r="W685" s="151"/>
    </row>
    <row r="686" ht="15.75" customHeight="1">
      <c r="W686" s="151"/>
    </row>
    <row r="687" ht="15.75" customHeight="1">
      <c r="W687" s="151"/>
    </row>
    <row r="688" ht="15.75" customHeight="1">
      <c r="W688" s="151"/>
    </row>
    <row r="689" ht="15.75" customHeight="1">
      <c r="W689" s="151"/>
    </row>
    <row r="690" ht="15.75" customHeight="1">
      <c r="W690" s="151"/>
    </row>
    <row r="691" ht="15.75" customHeight="1">
      <c r="W691" s="151"/>
    </row>
    <row r="692" ht="15.75" customHeight="1">
      <c r="W692" s="151"/>
    </row>
    <row r="693" ht="15.75" customHeight="1">
      <c r="W693" s="151"/>
    </row>
    <row r="694" ht="15.75" customHeight="1">
      <c r="W694" s="151"/>
    </row>
    <row r="695" ht="15.75" customHeight="1">
      <c r="W695" s="151"/>
    </row>
    <row r="696" ht="15.75" customHeight="1">
      <c r="W696" s="151"/>
    </row>
    <row r="697" ht="15.75" customHeight="1">
      <c r="W697" s="151"/>
    </row>
    <row r="698" ht="15.75" customHeight="1">
      <c r="W698" s="151"/>
    </row>
    <row r="699" ht="15.75" customHeight="1">
      <c r="W699" s="151"/>
    </row>
    <row r="700" ht="15.75" customHeight="1">
      <c r="W700" s="151"/>
    </row>
    <row r="701" ht="15.75" customHeight="1">
      <c r="W701" s="151"/>
    </row>
    <row r="702" ht="15.75" customHeight="1">
      <c r="W702" s="151"/>
    </row>
    <row r="703" ht="15.75" customHeight="1">
      <c r="W703" s="151"/>
    </row>
    <row r="704" ht="15.75" customHeight="1">
      <c r="W704" s="151"/>
    </row>
    <row r="705" ht="15.75" customHeight="1">
      <c r="W705" s="151"/>
    </row>
    <row r="706" ht="15.75" customHeight="1">
      <c r="W706" s="151"/>
    </row>
    <row r="707" ht="15.75" customHeight="1">
      <c r="W707" s="151"/>
    </row>
    <row r="708" ht="15.75" customHeight="1">
      <c r="W708" s="151"/>
    </row>
    <row r="709" ht="15.75" customHeight="1">
      <c r="W709" s="151"/>
    </row>
    <row r="710" ht="15.75" customHeight="1">
      <c r="W710" s="151"/>
    </row>
    <row r="711" ht="15.75" customHeight="1">
      <c r="W711" s="151"/>
    </row>
    <row r="712" ht="15.75" customHeight="1">
      <c r="W712" s="151"/>
    </row>
    <row r="713" ht="15.75" customHeight="1">
      <c r="W713" s="151"/>
    </row>
    <row r="714" ht="15.75" customHeight="1">
      <c r="W714" s="151"/>
    </row>
    <row r="715" ht="15.75" customHeight="1">
      <c r="W715" s="151"/>
    </row>
    <row r="716" ht="15.75" customHeight="1">
      <c r="W716" s="151"/>
    </row>
    <row r="717" ht="15.75" customHeight="1">
      <c r="W717" s="151"/>
    </row>
    <row r="718" ht="15.75" customHeight="1">
      <c r="W718" s="151"/>
    </row>
    <row r="719" ht="15.75" customHeight="1">
      <c r="W719" s="151"/>
    </row>
    <row r="720" ht="15.75" customHeight="1">
      <c r="W720" s="151"/>
    </row>
    <row r="721" ht="15.75" customHeight="1">
      <c r="W721" s="151"/>
    </row>
    <row r="722" ht="15.75" customHeight="1">
      <c r="W722" s="151"/>
    </row>
    <row r="723" ht="15.75" customHeight="1">
      <c r="W723" s="151"/>
    </row>
    <row r="724" ht="15.75" customHeight="1">
      <c r="W724" s="151"/>
    </row>
    <row r="725" ht="15.75" customHeight="1">
      <c r="W725" s="151"/>
    </row>
    <row r="726" ht="15.75" customHeight="1">
      <c r="W726" s="151"/>
    </row>
    <row r="727" ht="15.75" customHeight="1">
      <c r="W727" s="151"/>
    </row>
    <row r="728" ht="15.75" customHeight="1">
      <c r="W728" s="151"/>
    </row>
    <row r="729" ht="15.75" customHeight="1">
      <c r="W729" s="151"/>
    </row>
    <row r="730" ht="15.75" customHeight="1">
      <c r="W730" s="151"/>
    </row>
    <row r="731" ht="15.75" customHeight="1">
      <c r="W731" s="151"/>
    </row>
    <row r="732" ht="15.75" customHeight="1">
      <c r="W732" s="151"/>
    </row>
    <row r="733" ht="15.75" customHeight="1">
      <c r="W733" s="151"/>
    </row>
    <row r="734" ht="15.75" customHeight="1">
      <c r="W734" s="151"/>
    </row>
    <row r="735" ht="15.75" customHeight="1">
      <c r="W735" s="151"/>
    </row>
    <row r="736" ht="15.75" customHeight="1">
      <c r="W736" s="151"/>
    </row>
    <row r="737" ht="15.75" customHeight="1">
      <c r="W737" s="151"/>
    </row>
    <row r="738" ht="15.75" customHeight="1">
      <c r="W738" s="151"/>
    </row>
    <row r="739" ht="15.75" customHeight="1">
      <c r="W739" s="151"/>
    </row>
    <row r="740" ht="15.75" customHeight="1">
      <c r="W740" s="151"/>
    </row>
    <row r="741" ht="15.75" customHeight="1">
      <c r="W741" s="151"/>
    </row>
    <row r="742" ht="15.75" customHeight="1">
      <c r="W742" s="151"/>
    </row>
    <row r="743" ht="15.75" customHeight="1">
      <c r="W743" s="151"/>
    </row>
    <row r="744" ht="15.75" customHeight="1">
      <c r="W744" s="151"/>
    </row>
    <row r="745" ht="15.75" customHeight="1">
      <c r="W745" s="151"/>
    </row>
    <row r="746" ht="15.75" customHeight="1">
      <c r="W746" s="151"/>
    </row>
    <row r="747" ht="15.75" customHeight="1">
      <c r="W747" s="151"/>
    </row>
    <row r="748" ht="15.75" customHeight="1">
      <c r="W748" s="151"/>
    </row>
    <row r="749" ht="15.75" customHeight="1">
      <c r="W749" s="151"/>
    </row>
    <row r="750" ht="15.75" customHeight="1">
      <c r="W750" s="151"/>
    </row>
    <row r="751" ht="15.75" customHeight="1">
      <c r="W751" s="151"/>
    </row>
    <row r="752" ht="15.75" customHeight="1">
      <c r="W752" s="151"/>
    </row>
    <row r="753" ht="15.75" customHeight="1">
      <c r="W753" s="151"/>
    </row>
    <row r="754" ht="15.75" customHeight="1">
      <c r="W754" s="151"/>
    </row>
    <row r="755" ht="15.75" customHeight="1">
      <c r="W755" s="151"/>
    </row>
    <row r="756" ht="15.75" customHeight="1">
      <c r="W756" s="151"/>
    </row>
    <row r="757" ht="15.75" customHeight="1">
      <c r="W757" s="151"/>
    </row>
    <row r="758" ht="15.75" customHeight="1">
      <c r="W758" s="151"/>
    </row>
    <row r="759" ht="15.75" customHeight="1">
      <c r="W759" s="151"/>
    </row>
    <row r="760" ht="15.75" customHeight="1">
      <c r="W760" s="151"/>
    </row>
    <row r="761" ht="15.75" customHeight="1">
      <c r="W761" s="151"/>
    </row>
    <row r="762" ht="15.75" customHeight="1">
      <c r="W762" s="151"/>
    </row>
    <row r="763" ht="15.75" customHeight="1">
      <c r="W763" s="151"/>
    </row>
    <row r="764" ht="15.75" customHeight="1">
      <c r="W764" s="151"/>
    </row>
    <row r="765" ht="15.75" customHeight="1">
      <c r="W765" s="151"/>
    </row>
    <row r="766" ht="15.75" customHeight="1">
      <c r="W766" s="151"/>
    </row>
    <row r="767" ht="15.75" customHeight="1">
      <c r="W767" s="151"/>
    </row>
    <row r="768" ht="15.75" customHeight="1">
      <c r="W768" s="151"/>
    </row>
    <row r="769" ht="15.75" customHeight="1">
      <c r="W769" s="151"/>
    </row>
    <row r="770" ht="15.75" customHeight="1">
      <c r="W770" s="151"/>
    </row>
    <row r="771" ht="15.75" customHeight="1">
      <c r="W771" s="151"/>
    </row>
    <row r="772" ht="15.75" customHeight="1">
      <c r="W772" s="151"/>
    </row>
    <row r="773" ht="15.75" customHeight="1">
      <c r="W773" s="151"/>
    </row>
    <row r="774" ht="15.75" customHeight="1">
      <c r="W774" s="151"/>
    </row>
    <row r="775" ht="15.75" customHeight="1">
      <c r="W775" s="151"/>
    </row>
    <row r="776" ht="15.75" customHeight="1">
      <c r="W776" s="151"/>
    </row>
    <row r="777" ht="15.75" customHeight="1">
      <c r="W777" s="151"/>
    </row>
    <row r="778" ht="15.75" customHeight="1">
      <c r="W778" s="151"/>
    </row>
    <row r="779" ht="15.75" customHeight="1">
      <c r="W779" s="151"/>
    </row>
    <row r="780" ht="15.75" customHeight="1">
      <c r="W780" s="151"/>
    </row>
    <row r="781" ht="15.75" customHeight="1">
      <c r="W781" s="151"/>
    </row>
    <row r="782" ht="15.75" customHeight="1">
      <c r="W782" s="151"/>
    </row>
    <row r="783" ht="15.75" customHeight="1">
      <c r="W783" s="151"/>
    </row>
    <row r="784" ht="15.75" customHeight="1">
      <c r="W784" s="151"/>
    </row>
    <row r="785" ht="15.75" customHeight="1">
      <c r="W785" s="151"/>
    </row>
    <row r="786" ht="15.75" customHeight="1">
      <c r="W786" s="151"/>
    </row>
    <row r="787" ht="15.75" customHeight="1">
      <c r="W787" s="151"/>
    </row>
    <row r="788" ht="15.75" customHeight="1">
      <c r="W788" s="151"/>
    </row>
    <row r="789" ht="15.75" customHeight="1">
      <c r="W789" s="151"/>
    </row>
    <row r="790" ht="15.75" customHeight="1">
      <c r="W790" s="151"/>
    </row>
    <row r="791" ht="15.75" customHeight="1">
      <c r="W791" s="151"/>
    </row>
    <row r="792" ht="15.75" customHeight="1">
      <c r="W792" s="151"/>
    </row>
    <row r="793" ht="15.75" customHeight="1">
      <c r="W793" s="151"/>
    </row>
    <row r="794" ht="15.75" customHeight="1">
      <c r="W794" s="151"/>
    </row>
    <row r="795" ht="15.75" customHeight="1">
      <c r="W795" s="151"/>
    </row>
    <row r="796" ht="15.75" customHeight="1">
      <c r="W796" s="151"/>
    </row>
    <row r="797" ht="15.75" customHeight="1">
      <c r="W797" s="151"/>
    </row>
    <row r="798" ht="15.75" customHeight="1">
      <c r="W798" s="151"/>
    </row>
    <row r="799" ht="15.75" customHeight="1">
      <c r="W799" s="151"/>
    </row>
    <row r="800" ht="15.75" customHeight="1">
      <c r="W800" s="151"/>
    </row>
    <row r="801" ht="15.75" customHeight="1">
      <c r="W801" s="151"/>
    </row>
    <row r="802" ht="15.75" customHeight="1">
      <c r="W802" s="151"/>
    </row>
    <row r="803" ht="15.75" customHeight="1">
      <c r="W803" s="151"/>
    </row>
    <row r="804" ht="15.75" customHeight="1">
      <c r="W804" s="151"/>
    </row>
    <row r="805" ht="15.75" customHeight="1">
      <c r="W805" s="151"/>
    </row>
    <row r="806" ht="15.75" customHeight="1">
      <c r="W806" s="151"/>
    </row>
    <row r="807" ht="15.75" customHeight="1">
      <c r="W807" s="151"/>
    </row>
    <row r="808" ht="15.75" customHeight="1">
      <c r="W808" s="151"/>
    </row>
    <row r="809" ht="15.75" customHeight="1">
      <c r="W809" s="151"/>
    </row>
    <row r="810" ht="15.75" customHeight="1">
      <c r="W810" s="151"/>
    </row>
    <row r="811" ht="15.75" customHeight="1">
      <c r="W811" s="151"/>
    </row>
    <row r="812" ht="15.75" customHeight="1">
      <c r="W812" s="151"/>
    </row>
    <row r="813" ht="15.75" customHeight="1">
      <c r="W813" s="151"/>
    </row>
    <row r="814" ht="15.75" customHeight="1">
      <c r="W814" s="151"/>
    </row>
    <row r="815" ht="15.75" customHeight="1">
      <c r="W815" s="151"/>
    </row>
    <row r="816" ht="15.75" customHeight="1">
      <c r="W816" s="151"/>
    </row>
    <row r="817" ht="15.75" customHeight="1">
      <c r="W817" s="151"/>
    </row>
    <row r="818" ht="15.75" customHeight="1">
      <c r="W818" s="151"/>
    </row>
    <row r="819" ht="15.75" customHeight="1">
      <c r="W819" s="151"/>
    </row>
    <row r="820" ht="15.75" customHeight="1">
      <c r="W820" s="151"/>
    </row>
    <row r="821" ht="15.75" customHeight="1">
      <c r="W821" s="151"/>
    </row>
    <row r="822" ht="15.75" customHeight="1">
      <c r="W822" s="151"/>
    </row>
    <row r="823" ht="15.75" customHeight="1">
      <c r="W823" s="151"/>
    </row>
    <row r="824" ht="15.75" customHeight="1">
      <c r="W824" s="151"/>
    </row>
    <row r="825" ht="15.75" customHeight="1">
      <c r="W825" s="151"/>
    </row>
    <row r="826" ht="15.75" customHeight="1">
      <c r="W826" s="151"/>
    </row>
    <row r="827" ht="15.75" customHeight="1">
      <c r="W827" s="151"/>
    </row>
    <row r="828" ht="15.75" customHeight="1">
      <c r="W828" s="151"/>
    </row>
    <row r="829" ht="15.75" customHeight="1">
      <c r="W829" s="151"/>
    </row>
    <row r="830" ht="15.75" customHeight="1">
      <c r="W830" s="151"/>
    </row>
    <row r="831" ht="15.75" customHeight="1">
      <c r="W831" s="151"/>
    </row>
    <row r="832" ht="15.75" customHeight="1">
      <c r="W832" s="151"/>
    </row>
    <row r="833" ht="15.75" customHeight="1">
      <c r="W833" s="151"/>
    </row>
    <row r="834" ht="15.75" customHeight="1">
      <c r="W834" s="151"/>
    </row>
    <row r="835" ht="15.75" customHeight="1">
      <c r="W835" s="151"/>
    </row>
    <row r="836" ht="15.75" customHeight="1">
      <c r="W836" s="151"/>
    </row>
    <row r="837" ht="15.75" customHeight="1">
      <c r="W837" s="151"/>
    </row>
    <row r="838" ht="15.75" customHeight="1">
      <c r="W838" s="151"/>
    </row>
    <row r="839" ht="15.75" customHeight="1">
      <c r="W839" s="151"/>
    </row>
    <row r="840" ht="15.75" customHeight="1">
      <c r="W840" s="151"/>
    </row>
    <row r="841" ht="15.75" customHeight="1">
      <c r="W841" s="151"/>
    </row>
    <row r="842" ht="15.75" customHeight="1">
      <c r="W842" s="151"/>
    </row>
    <row r="843" ht="15.75" customHeight="1">
      <c r="W843" s="151"/>
    </row>
    <row r="844" ht="15.75" customHeight="1">
      <c r="W844" s="151"/>
    </row>
    <row r="845" ht="15.75" customHeight="1">
      <c r="W845" s="151"/>
    </row>
    <row r="846" ht="15.75" customHeight="1">
      <c r="W846" s="151"/>
    </row>
    <row r="847" ht="15.75" customHeight="1">
      <c r="W847" s="151"/>
    </row>
    <row r="848" ht="15.75" customHeight="1">
      <c r="W848" s="151"/>
    </row>
    <row r="849" ht="15.75" customHeight="1">
      <c r="W849" s="151"/>
    </row>
    <row r="850" ht="15.75" customHeight="1">
      <c r="W850" s="151"/>
    </row>
    <row r="851" ht="15.75" customHeight="1">
      <c r="W851" s="151"/>
    </row>
    <row r="852" ht="15.75" customHeight="1">
      <c r="W852" s="151"/>
    </row>
    <row r="853" ht="15.75" customHeight="1">
      <c r="W853" s="151"/>
    </row>
    <row r="854" ht="15.75" customHeight="1">
      <c r="W854" s="151"/>
    </row>
    <row r="855" ht="15.75" customHeight="1">
      <c r="W855" s="151"/>
    </row>
    <row r="856" ht="15.75" customHeight="1">
      <c r="W856" s="151"/>
    </row>
    <row r="857" ht="15.75" customHeight="1">
      <c r="W857" s="151"/>
    </row>
    <row r="858" ht="15.75" customHeight="1">
      <c r="W858" s="151"/>
    </row>
    <row r="859" ht="15.75" customHeight="1">
      <c r="W859" s="151"/>
    </row>
    <row r="860" ht="15.75" customHeight="1">
      <c r="W860" s="151"/>
    </row>
    <row r="861" ht="15.75" customHeight="1">
      <c r="W861" s="151"/>
    </row>
    <row r="862" ht="15.75" customHeight="1">
      <c r="W862" s="151"/>
    </row>
    <row r="863" ht="15.75" customHeight="1">
      <c r="W863" s="151"/>
    </row>
    <row r="864" ht="15.75" customHeight="1">
      <c r="W864" s="151"/>
    </row>
    <row r="865" ht="15.75" customHeight="1">
      <c r="W865" s="151"/>
    </row>
    <row r="866" ht="15.75" customHeight="1">
      <c r="W866" s="151"/>
    </row>
    <row r="867" ht="15.75" customHeight="1">
      <c r="W867" s="151"/>
    </row>
    <row r="868" ht="15.75" customHeight="1">
      <c r="W868" s="151"/>
    </row>
    <row r="869" ht="15.75" customHeight="1">
      <c r="W869" s="151"/>
    </row>
    <row r="870" ht="15.75" customHeight="1">
      <c r="W870" s="151"/>
    </row>
    <row r="871" ht="15.75" customHeight="1">
      <c r="W871" s="151"/>
    </row>
    <row r="872" ht="15.75" customHeight="1">
      <c r="W872" s="151"/>
    </row>
    <row r="873" ht="15.75" customHeight="1">
      <c r="W873" s="151"/>
    </row>
    <row r="874" ht="15.75" customHeight="1">
      <c r="W874" s="151"/>
    </row>
    <row r="875" ht="15.75" customHeight="1">
      <c r="W875" s="151"/>
    </row>
    <row r="876" ht="15.75" customHeight="1">
      <c r="W876" s="151"/>
    </row>
    <row r="877" ht="15.75" customHeight="1">
      <c r="W877" s="151"/>
    </row>
    <row r="878" ht="15.75" customHeight="1">
      <c r="W878" s="151"/>
    </row>
    <row r="879" ht="15.75" customHeight="1">
      <c r="W879" s="151"/>
    </row>
    <row r="880" ht="15.75" customHeight="1">
      <c r="W880" s="151"/>
    </row>
    <row r="881" ht="15.75" customHeight="1">
      <c r="W881" s="151"/>
    </row>
    <row r="882" ht="15.75" customHeight="1">
      <c r="W882" s="151"/>
    </row>
    <row r="883" ht="15.75" customHeight="1">
      <c r="W883" s="151"/>
    </row>
    <row r="884" ht="15.75" customHeight="1">
      <c r="W884" s="151"/>
    </row>
    <row r="885" ht="15.75" customHeight="1">
      <c r="W885" s="151"/>
    </row>
    <row r="886" ht="15.75" customHeight="1">
      <c r="W886" s="151"/>
    </row>
    <row r="887" ht="15.75" customHeight="1">
      <c r="W887" s="151"/>
    </row>
    <row r="888" ht="15.75" customHeight="1">
      <c r="W888" s="151"/>
    </row>
    <row r="889" ht="15.75" customHeight="1">
      <c r="W889" s="151"/>
    </row>
    <row r="890" ht="15.75" customHeight="1">
      <c r="W890" s="151"/>
    </row>
    <row r="891" ht="15.75" customHeight="1">
      <c r="W891" s="151"/>
    </row>
    <row r="892" ht="15.75" customHeight="1">
      <c r="W892" s="151"/>
    </row>
    <row r="893" ht="15.75" customHeight="1">
      <c r="W893" s="151"/>
    </row>
    <row r="894" ht="15.75" customHeight="1">
      <c r="W894" s="151"/>
    </row>
    <row r="895" ht="15.75" customHeight="1">
      <c r="W895" s="151"/>
    </row>
    <row r="896" ht="15.75" customHeight="1">
      <c r="W896" s="151"/>
    </row>
    <row r="897" ht="15.75" customHeight="1">
      <c r="W897" s="151"/>
    </row>
    <row r="898" ht="15.75" customHeight="1">
      <c r="W898" s="151"/>
    </row>
    <row r="899" ht="15.75" customHeight="1">
      <c r="W899" s="151"/>
    </row>
    <row r="900" ht="15.75" customHeight="1">
      <c r="W900" s="151"/>
    </row>
    <row r="901" ht="15.75" customHeight="1">
      <c r="W901" s="151"/>
    </row>
    <row r="902" ht="15.75" customHeight="1">
      <c r="W902" s="151"/>
    </row>
    <row r="903" ht="15.75" customHeight="1">
      <c r="W903" s="151"/>
    </row>
    <row r="904" ht="15.75" customHeight="1">
      <c r="W904" s="151"/>
    </row>
    <row r="905" ht="15.75" customHeight="1">
      <c r="W905" s="151"/>
    </row>
    <row r="906" ht="15.75" customHeight="1">
      <c r="W906" s="151"/>
    </row>
    <row r="907" ht="15.75" customHeight="1">
      <c r="W907" s="151"/>
    </row>
    <row r="908" ht="15.75" customHeight="1">
      <c r="W908" s="151"/>
    </row>
    <row r="909" ht="15.75" customHeight="1">
      <c r="W909" s="151"/>
    </row>
    <row r="910" ht="15.75" customHeight="1">
      <c r="W910" s="151"/>
    </row>
    <row r="911" ht="15.75" customHeight="1">
      <c r="W911" s="151"/>
    </row>
    <row r="912" ht="15.75" customHeight="1">
      <c r="W912" s="151"/>
    </row>
    <row r="913" ht="15.75" customHeight="1">
      <c r="W913" s="151"/>
    </row>
    <row r="914" ht="15.75" customHeight="1">
      <c r="W914" s="151"/>
    </row>
    <row r="915" ht="15.75" customHeight="1">
      <c r="W915" s="151"/>
    </row>
    <row r="916" ht="15.75" customHeight="1">
      <c r="W916" s="151"/>
    </row>
    <row r="917" ht="15.75" customHeight="1">
      <c r="W917" s="151"/>
    </row>
    <row r="918" ht="15.75" customHeight="1">
      <c r="W918" s="151"/>
    </row>
    <row r="919" ht="15.75" customHeight="1">
      <c r="W919" s="151"/>
    </row>
    <row r="920" ht="15.75" customHeight="1">
      <c r="W920" s="151"/>
    </row>
    <row r="921" ht="15.75" customHeight="1">
      <c r="W921" s="151"/>
    </row>
    <row r="922" ht="15.75" customHeight="1">
      <c r="W922" s="151"/>
    </row>
    <row r="923" ht="15.75" customHeight="1">
      <c r="W923" s="151"/>
    </row>
    <row r="924" ht="15.75" customHeight="1">
      <c r="W924" s="151"/>
    </row>
    <row r="925" ht="15.75" customHeight="1">
      <c r="W925" s="151"/>
    </row>
    <row r="926" ht="15.75" customHeight="1">
      <c r="W926" s="151"/>
    </row>
    <row r="927" ht="15.75" customHeight="1">
      <c r="W927" s="151"/>
    </row>
    <row r="928" ht="15.75" customHeight="1">
      <c r="W928" s="151"/>
    </row>
    <row r="929" ht="15.75" customHeight="1">
      <c r="W929" s="151"/>
    </row>
    <row r="930" ht="15.75" customHeight="1">
      <c r="W930" s="151"/>
    </row>
    <row r="931" ht="15.75" customHeight="1">
      <c r="W931" s="151"/>
    </row>
    <row r="932" ht="15.75" customHeight="1">
      <c r="W932" s="151"/>
    </row>
    <row r="933" ht="15.75" customHeight="1">
      <c r="W933" s="151"/>
    </row>
    <row r="934" ht="15.75" customHeight="1">
      <c r="W934" s="151"/>
    </row>
    <row r="935" ht="15.75" customHeight="1">
      <c r="W935" s="151"/>
    </row>
    <row r="936" ht="15.75" customHeight="1">
      <c r="W936" s="151"/>
    </row>
    <row r="937" ht="15.75" customHeight="1">
      <c r="W937" s="151"/>
    </row>
    <row r="938" ht="15.75" customHeight="1">
      <c r="W938" s="151"/>
    </row>
    <row r="939" ht="15.75" customHeight="1">
      <c r="W939" s="151"/>
    </row>
    <row r="940" ht="15.75" customHeight="1">
      <c r="W940" s="151"/>
    </row>
    <row r="941" ht="15.75" customHeight="1">
      <c r="W941" s="151"/>
    </row>
    <row r="942" ht="15.75" customHeight="1">
      <c r="W942" s="151"/>
    </row>
    <row r="943" ht="15.75" customHeight="1">
      <c r="W943" s="151"/>
    </row>
    <row r="944" ht="15.75" customHeight="1">
      <c r="W944" s="151"/>
    </row>
    <row r="945" ht="15.75" customHeight="1">
      <c r="W945" s="151"/>
    </row>
    <row r="946" ht="15.75" customHeight="1">
      <c r="W946" s="151"/>
    </row>
    <row r="947" ht="15.75" customHeight="1">
      <c r="W947" s="151"/>
    </row>
    <row r="948" ht="15.75" customHeight="1">
      <c r="W948" s="151"/>
    </row>
    <row r="949" ht="15.75" customHeight="1">
      <c r="W949" s="151"/>
    </row>
    <row r="950" ht="15.75" customHeight="1">
      <c r="W950" s="151"/>
    </row>
    <row r="951" ht="15.75" customHeight="1">
      <c r="W951" s="151"/>
    </row>
    <row r="952" ht="15.75" customHeight="1">
      <c r="W952" s="151"/>
    </row>
    <row r="953" ht="15.75" customHeight="1">
      <c r="W953" s="151"/>
    </row>
    <row r="954" ht="15.75" customHeight="1">
      <c r="W954" s="151"/>
    </row>
    <row r="955" ht="15.75" customHeight="1">
      <c r="W955" s="151"/>
    </row>
    <row r="956" ht="15.75" customHeight="1">
      <c r="W956" s="151"/>
    </row>
    <row r="957" ht="15.75" customHeight="1">
      <c r="W957" s="151"/>
    </row>
    <row r="958" ht="15.75" customHeight="1">
      <c r="W958" s="151"/>
    </row>
    <row r="959" ht="15.75" customHeight="1">
      <c r="W959" s="151"/>
    </row>
    <row r="960" ht="15.75" customHeight="1">
      <c r="W960" s="151"/>
    </row>
    <row r="961" ht="15.75" customHeight="1">
      <c r="W961" s="151"/>
    </row>
    <row r="962" ht="15.75" customHeight="1">
      <c r="W962" s="151"/>
    </row>
    <row r="963" ht="15.75" customHeight="1">
      <c r="W963" s="151"/>
    </row>
    <row r="964" ht="15.75" customHeight="1">
      <c r="W964" s="151"/>
    </row>
    <row r="965" ht="15.75" customHeight="1">
      <c r="W965" s="151"/>
    </row>
    <row r="966" ht="15.75" customHeight="1">
      <c r="W966" s="151"/>
    </row>
    <row r="967" ht="15.75" customHeight="1">
      <c r="W967" s="151"/>
    </row>
    <row r="968" ht="15.75" customHeight="1">
      <c r="W968" s="151"/>
    </row>
    <row r="969" ht="15.75" customHeight="1">
      <c r="W969" s="151"/>
    </row>
    <row r="970" ht="15.75" customHeight="1">
      <c r="W970" s="151"/>
    </row>
    <row r="971" ht="15.75" customHeight="1">
      <c r="W971" s="151"/>
    </row>
    <row r="972" ht="15.75" customHeight="1">
      <c r="W972" s="151"/>
    </row>
    <row r="973" ht="15.75" customHeight="1">
      <c r="W973" s="151"/>
    </row>
    <row r="974" ht="15.75" customHeight="1">
      <c r="W974" s="151"/>
    </row>
    <row r="975" ht="15.75" customHeight="1">
      <c r="W975" s="151"/>
    </row>
    <row r="976" ht="15.75" customHeight="1">
      <c r="W976" s="151"/>
    </row>
    <row r="977" ht="15.75" customHeight="1">
      <c r="W977" s="151"/>
    </row>
    <row r="978" ht="15.75" customHeight="1">
      <c r="W978" s="151"/>
    </row>
    <row r="979" ht="15.75" customHeight="1">
      <c r="W979" s="151"/>
    </row>
    <row r="980" ht="15.75" customHeight="1">
      <c r="W980" s="151"/>
    </row>
    <row r="981" ht="15.75" customHeight="1">
      <c r="W981" s="151"/>
    </row>
    <row r="982" ht="15.75" customHeight="1">
      <c r="W982" s="151"/>
    </row>
    <row r="983" ht="15.75" customHeight="1">
      <c r="W983" s="151"/>
    </row>
    <row r="984" ht="15.75" customHeight="1">
      <c r="W984" s="151"/>
    </row>
    <row r="985" ht="15.75" customHeight="1">
      <c r="W985" s="151"/>
    </row>
    <row r="986" ht="15.75" customHeight="1">
      <c r="W986" s="151"/>
    </row>
    <row r="987" ht="15.75" customHeight="1">
      <c r="W987" s="151"/>
    </row>
    <row r="988" ht="15.75" customHeight="1">
      <c r="W988" s="151"/>
    </row>
    <row r="989" ht="15.75" customHeight="1">
      <c r="W989" s="151"/>
    </row>
    <row r="990" ht="15.75" customHeight="1">
      <c r="W990" s="151"/>
    </row>
    <row r="991" ht="15.75" customHeight="1">
      <c r="W991" s="151"/>
    </row>
    <row r="992" ht="15.75" customHeight="1">
      <c r="W992" s="151"/>
    </row>
    <row r="993" ht="15.75" customHeight="1">
      <c r="W993" s="151"/>
    </row>
    <row r="994" ht="15.75" customHeight="1">
      <c r="W994" s="151"/>
    </row>
    <row r="995" ht="15.75" customHeight="1">
      <c r="W995" s="151"/>
    </row>
    <row r="996" ht="15.75" customHeight="1">
      <c r="W996" s="151"/>
    </row>
    <row r="997" ht="15.75" customHeight="1">
      <c r="W997" s="151"/>
    </row>
    <row r="998" ht="15.75" customHeight="1">
      <c r="W998" s="151"/>
    </row>
    <row r="999" ht="15.75" customHeight="1">
      <c r="W999" s="151"/>
    </row>
    <row r="1000" ht="15.75" customHeight="1">
      <c r="W1000" s="151"/>
    </row>
    <row r="1001" ht="15.75" customHeight="1">
      <c r="W1001" s="151"/>
    </row>
  </sheetData>
  <mergeCells count="10">
    <mergeCell ref="A2:W2"/>
    <mergeCell ref="A3:C3"/>
    <mergeCell ref="A1:W1"/>
    <mergeCell ref="A59:C59"/>
    <mergeCell ref="A55:C55"/>
    <mergeCell ref="A46:C46"/>
    <mergeCell ref="A41:C41"/>
    <mergeCell ref="A33:C33"/>
    <mergeCell ref="A27:C27"/>
    <mergeCell ref="A13:C1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21.86"/>
    <col customWidth="1" min="3" max="3" width="26.71"/>
    <col customWidth="1" min="4" max="4" width="11.43"/>
    <col customWidth="1" min="5" max="5" width="14.14"/>
    <col customWidth="1" min="6" max="6" width="11.71"/>
    <col customWidth="1" min="7" max="26" width="10.71"/>
  </cols>
  <sheetData>
    <row r="1">
      <c r="A1" s="1" t="s">
        <v>0</v>
      </c>
      <c r="B1" s="3"/>
      <c r="C1" s="3"/>
      <c r="D1" s="5" t="s">
        <v>2</v>
      </c>
      <c r="E1" s="5" t="s">
        <v>3</v>
      </c>
      <c r="F1" s="7" t="s">
        <v>4</v>
      </c>
      <c r="G1" s="8" t="s">
        <v>6</v>
      </c>
    </row>
    <row r="2">
      <c r="A2" s="10" t="s">
        <v>7</v>
      </c>
      <c r="B2" s="12" t="s">
        <v>8</v>
      </c>
      <c r="C2" s="14" t="s">
        <v>9</v>
      </c>
      <c r="D2" s="16"/>
      <c r="E2" s="18"/>
      <c r="F2" s="16"/>
      <c r="G2" s="19"/>
    </row>
    <row r="3" ht="19.5" customHeight="1">
      <c r="A3" s="21">
        <v>1.0</v>
      </c>
      <c r="B3" s="23" t="s">
        <v>29</v>
      </c>
      <c r="C3" s="25" t="s">
        <v>30</v>
      </c>
      <c r="D3" s="27" t="s">
        <v>31</v>
      </c>
      <c r="E3" s="29">
        <v>7.0</v>
      </c>
      <c r="F3" s="36">
        <f>+VLOOKUP(B3,Computos!$B$5:$W$65,21,0)</f>
        <v>2786</v>
      </c>
      <c r="G3" s="38">
        <f>+VLOOKUP(B3,Computos!$B$5:$W$65,22,0)</f>
        <v>174.125</v>
      </c>
    </row>
    <row r="4" ht="19.5" customHeight="1">
      <c r="A4" s="32">
        <v>2.0</v>
      </c>
      <c r="B4" s="33" t="s">
        <v>32</v>
      </c>
      <c r="C4" s="40" t="s">
        <v>33</v>
      </c>
      <c r="D4" s="41" t="s">
        <v>31</v>
      </c>
      <c r="E4" s="43">
        <v>7.0</v>
      </c>
      <c r="F4" s="47">
        <f>+VLOOKUP(B4,Computos!$B$5:$W$65,21,0)</f>
        <v>2784</v>
      </c>
      <c r="G4" s="49">
        <f>+VLOOKUP(B4,Computos!$B$5:$W$65,22,0)</f>
        <v>174</v>
      </c>
    </row>
    <row r="5" ht="19.5" customHeight="1">
      <c r="A5" s="32">
        <v>3.0</v>
      </c>
      <c r="B5" s="33" t="s">
        <v>38</v>
      </c>
      <c r="C5" s="34" t="s">
        <v>39</v>
      </c>
      <c r="D5" s="51" t="s">
        <v>31</v>
      </c>
      <c r="E5" s="43">
        <v>7.0</v>
      </c>
      <c r="F5" s="47">
        <f>+VLOOKUP(B5,Computos!$B$5:$W$65,21,0)</f>
        <v>3019</v>
      </c>
      <c r="G5" s="49">
        <f>+VLOOKUP(B5,Computos!$B$5:$W$65,22,0)</f>
        <v>188.6875</v>
      </c>
    </row>
    <row r="6" ht="19.5" customHeight="1">
      <c r="A6" s="32">
        <v>4.0</v>
      </c>
      <c r="B6" s="54" t="s">
        <v>48</v>
      </c>
      <c r="C6" s="55" t="s">
        <v>51</v>
      </c>
      <c r="D6" s="57" t="s">
        <v>31</v>
      </c>
      <c r="E6" s="43">
        <v>8.0</v>
      </c>
      <c r="F6" s="47">
        <f>+VLOOKUP(B6,Computos!$B$5:$W$65,21,0)</f>
        <v>2685</v>
      </c>
      <c r="G6" s="49">
        <f>+VLOOKUP(B6,Computos!$B$5:$W$65,22,0)</f>
        <v>167.8125</v>
      </c>
    </row>
    <row r="7" ht="19.5" customHeight="1">
      <c r="A7" s="32">
        <v>5.0</v>
      </c>
      <c r="B7" s="33" t="s">
        <v>55</v>
      </c>
      <c r="C7" s="34" t="s">
        <v>56</v>
      </c>
      <c r="D7" s="51" t="s">
        <v>47</v>
      </c>
      <c r="E7" s="43">
        <v>8.0</v>
      </c>
      <c r="F7" s="47">
        <f>+VLOOKUP(B7,Computos!$B$5:$W$65,21,0)</f>
        <v>2652</v>
      </c>
      <c r="G7" s="49">
        <f>+VLOOKUP(B7,Computos!$B$5:$W$65,22,0)</f>
        <v>165.75</v>
      </c>
    </row>
    <row r="8" ht="19.5" customHeight="1">
      <c r="A8" s="32">
        <v>6.0</v>
      </c>
      <c r="B8" s="54" t="s">
        <v>57</v>
      </c>
      <c r="C8" s="55" t="s">
        <v>58</v>
      </c>
      <c r="D8" s="41" t="s">
        <v>31</v>
      </c>
      <c r="E8" s="43">
        <v>5.0</v>
      </c>
      <c r="F8" s="47">
        <f>+VLOOKUP(B8,Computos!$B$5:$W$65,21,0)</f>
        <v>2842</v>
      </c>
      <c r="G8" s="49">
        <f>+VLOOKUP(B8,Computos!$B$5:$W$65,22,0)</f>
        <v>177.625</v>
      </c>
    </row>
    <row r="9" ht="19.5" customHeight="1">
      <c r="A9" s="32">
        <v>7.0</v>
      </c>
      <c r="B9" s="33" t="s">
        <v>59</v>
      </c>
      <c r="C9" s="34" t="s">
        <v>60</v>
      </c>
      <c r="D9" s="51" t="s">
        <v>47</v>
      </c>
      <c r="E9" s="43">
        <v>5.0</v>
      </c>
      <c r="F9" s="47">
        <f>+VLOOKUP(B9,Computos!$B$5:$W$65,21,0)</f>
        <v>2718</v>
      </c>
      <c r="G9" s="49">
        <f>+VLOOKUP(B9,Computos!$B$5:$W$65,22,0)</f>
        <v>169.875</v>
      </c>
    </row>
    <row r="10" ht="19.5" customHeight="1">
      <c r="A10" s="32">
        <v>8.0</v>
      </c>
      <c r="B10" s="69" t="s">
        <v>61</v>
      </c>
      <c r="C10" s="70" t="s">
        <v>58</v>
      </c>
      <c r="D10" s="41" t="s">
        <v>31</v>
      </c>
      <c r="E10" s="43">
        <v>5.0</v>
      </c>
      <c r="F10" s="47">
        <f>+VLOOKUP(B10,Computos!$B$5:$W$65,21,0)</f>
        <v>1432.8</v>
      </c>
      <c r="G10" s="49">
        <f>+VLOOKUP(B10,Computos!$B$5:$W$65,22,0)</f>
        <v>89.55</v>
      </c>
    </row>
    <row r="11" ht="19.5" customHeight="1">
      <c r="A11" s="32">
        <v>9.0</v>
      </c>
      <c r="B11" s="33" t="s">
        <v>62</v>
      </c>
      <c r="C11" s="34" t="s">
        <v>63</v>
      </c>
      <c r="D11" s="51" t="s">
        <v>31</v>
      </c>
      <c r="E11" s="43">
        <v>6.0</v>
      </c>
      <c r="F11" s="47">
        <f>+VLOOKUP(B11,Computos!$B$5:$W$65,21,0)</f>
        <v>2993</v>
      </c>
      <c r="G11" s="49">
        <f>+VLOOKUP(B11,Computos!$B$5:$W$65,22,0)</f>
        <v>187.0625</v>
      </c>
    </row>
    <row r="12" ht="19.5" customHeight="1">
      <c r="A12" s="32">
        <v>10.0</v>
      </c>
      <c r="B12" s="33" t="s">
        <v>64</v>
      </c>
      <c r="C12" s="55" t="s">
        <v>65</v>
      </c>
      <c r="D12" s="41" t="s">
        <v>31</v>
      </c>
      <c r="E12" s="43">
        <v>6.0</v>
      </c>
      <c r="F12" s="47">
        <f>+VLOOKUP(B12,Computos!$B$5:$W$65,21,0)</f>
        <v>2875</v>
      </c>
      <c r="G12" s="49">
        <f>+VLOOKUP(B12,Computos!$B$5:$W$65,22,0)</f>
        <v>179.6875</v>
      </c>
    </row>
    <row r="13" ht="19.5" customHeight="1">
      <c r="A13" s="32">
        <v>11.0</v>
      </c>
      <c r="B13" s="33" t="s">
        <v>68</v>
      </c>
      <c r="C13" s="34" t="s">
        <v>69</v>
      </c>
      <c r="D13" s="51" t="s">
        <v>47</v>
      </c>
      <c r="E13" s="43">
        <v>9.0</v>
      </c>
      <c r="F13" s="47">
        <f>+VLOOKUP(B13,Computos!$B$5:$W$65,21,0)</f>
        <v>2589</v>
      </c>
      <c r="G13" s="49">
        <f>+VLOOKUP(B13,Computos!$B$5:$W$65,22,0)</f>
        <v>161.8125</v>
      </c>
    </row>
    <row r="14" ht="19.5" customHeight="1">
      <c r="A14" s="32">
        <v>12.0</v>
      </c>
      <c r="B14" s="79" t="s">
        <v>72</v>
      </c>
      <c r="C14" s="25" t="s">
        <v>75</v>
      </c>
      <c r="D14" s="27" t="s">
        <v>47</v>
      </c>
      <c r="E14" s="43">
        <v>9.0</v>
      </c>
      <c r="F14" s="47">
        <f>+VLOOKUP(B14,Computos!$B$5:$W$65,21,0)</f>
        <v>2585</v>
      </c>
      <c r="G14" s="49">
        <f>+VLOOKUP(B14,Computos!$B$5:$W$65,22,0)</f>
        <v>161.5625</v>
      </c>
    </row>
    <row r="15" ht="19.5" customHeight="1">
      <c r="A15" s="32">
        <v>13.0</v>
      </c>
      <c r="B15" s="33" t="s">
        <v>80</v>
      </c>
      <c r="C15" s="34" t="s">
        <v>81</v>
      </c>
      <c r="D15" s="51" t="s">
        <v>31</v>
      </c>
      <c r="E15" s="43">
        <v>9.0</v>
      </c>
      <c r="F15" s="47">
        <f>+VLOOKUP(B15,Computos!$B$5:$W$65,21,0)</f>
        <v>2161.2</v>
      </c>
      <c r="G15" s="49">
        <f>+VLOOKUP(B15,Computos!$B$5:$W$65,22,0)</f>
        <v>135.075</v>
      </c>
    </row>
    <row r="16" ht="19.5" customHeight="1">
      <c r="A16" s="32">
        <v>14.0</v>
      </c>
      <c r="B16" s="50" t="s">
        <v>82</v>
      </c>
      <c r="C16" s="52" t="s">
        <v>83</v>
      </c>
      <c r="D16" s="86" t="s">
        <v>42</v>
      </c>
      <c r="E16" s="43">
        <v>10.0</v>
      </c>
      <c r="F16" s="47">
        <f>+VLOOKUP(B16,Computos!$B$5:$W$65,21,0)</f>
        <v>2848</v>
      </c>
      <c r="G16" s="49">
        <f>+VLOOKUP(B16,Computos!$B$5:$W$65,22,0)</f>
        <v>178</v>
      </c>
    </row>
    <row r="17" ht="19.5" customHeight="1">
      <c r="A17" s="32">
        <v>15.0</v>
      </c>
      <c r="B17" s="80" t="s">
        <v>73</v>
      </c>
      <c r="C17" s="81" t="s">
        <v>74</v>
      </c>
      <c r="D17" s="88" t="s">
        <v>31</v>
      </c>
      <c r="E17" s="43">
        <v>10.0</v>
      </c>
      <c r="F17" s="47">
        <f>+VLOOKUP(B17,Computos!$B$5:$W$65,21,0)</f>
        <v>2591</v>
      </c>
      <c r="G17" s="49">
        <f>+VLOOKUP(B17,Computos!$B$5:$W$65,22,0)</f>
        <v>161.9375</v>
      </c>
    </row>
    <row r="18" ht="19.5" customHeight="1">
      <c r="A18" s="32">
        <v>16.0</v>
      </c>
      <c r="B18" s="33" t="s">
        <v>85</v>
      </c>
      <c r="C18" s="34" t="s">
        <v>86</v>
      </c>
      <c r="D18" s="51" t="s">
        <v>47</v>
      </c>
      <c r="E18" s="43">
        <v>3.0</v>
      </c>
      <c r="F18" s="47">
        <f>+VLOOKUP(B18,Computos!$B$5:$W$65,21,0)</f>
        <v>2624</v>
      </c>
      <c r="G18" s="49">
        <f>+VLOOKUP(B18,Computos!$B$5:$W$65,22,0)</f>
        <v>164</v>
      </c>
    </row>
    <row r="19" ht="19.5" customHeight="1">
      <c r="A19" s="32">
        <v>17.0</v>
      </c>
      <c r="B19" s="33" t="s">
        <v>76</v>
      </c>
      <c r="C19" s="34" t="s">
        <v>77</v>
      </c>
      <c r="D19" s="51" t="s">
        <v>31</v>
      </c>
      <c r="E19" s="43">
        <v>3.0</v>
      </c>
      <c r="F19" s="47">
        <f>+VLOOKUP(B19,Computos!$B$5:$W$65,21,0)</f>
        <v>2532</v>
      </c>
      <c r="G19" s="49">
        <f>+VLOOKUP(B19,Computos!$B$5:$W$65,22,0)</f>
        <v>158.25</v>
      </c>
    </row>
    <row r="20" ht="19.5" customHeight="1">
      <c r="A20" s="32">
        <v>18.0</v>
      </c>
      <c r="B20" s="93" t="s">
        <v>34</v>
      </c>
      <c r="C20" s="94" t="s">
        <v>35</v>
      </c>
      <c r="D20" s="95" t="s">
        <v>31</v>
      </c>
      <c r="E20" s="43">
        <v>3.0</v>
      </c>
      <c r="F20" s="47">
        <f>+VLOOKUP(B20,Computos!$B$5:$W$65,21,0)</f>
        <v>2592</v>
      </c>
      <c r="G20" s="49">
        <f>+VLOOKUP(B20,Computos!$B$5:$W$65,22,0)</f>
        <v>162</v>
      </c>
    </row>
    <row r="21" ht="19.5" customHeight="1">
      <c r="A21" s="32">
        <v>19.0</v>
      </c>
      <c r="B21" s="96" t="s">
        <v>66</v>
      </c>
      <c r="C21" s="97" t="s">
        <v>67</v>
      </c>
      <c r="D21" s="98" t="s">
        <v>31</v>
      </c>
      <c r="E21" s="43">
        <v>4.0</v>
      </c>
      <c r="F21" s="47">
        <f>+VLOOKUP(B21,Computos!$B$5:$W$65,21,0)</f>
        <v>2641</v>
      </c>
      <c r="G21" s="49">
        <f>+VLOOKUP(B21,Computos!$B$5:$W$65,22,0)</f>
        <v>165.0625</v>
      </c>
    </row>
    <row r="22" ht="19.5" customHeight="1">
      <c r="A22" s="32">
        <v>20.0</v>
      </c>
      <c r="B22" s="80" t="s">
        <v>87</v>
      </c>
      <c r="C22" s="81" t="s">
        <v>88</v>
      </c>
      <c r="D22" s="51" t="s">
        <v>47</v>
      </c>
      <c r="E22" s="43">
        <v>4.0</v>
      </c>
      <c r="F22" s="47">
        <f>+VLOOKUP(B22,Computos!$B$5:$W$65,21,0)</f>
        <v>2631</v>
      </c>
      <c r="G22" s="49">
        <f>+VLOOKUP(B22,Computos!$B$5:$W$65,22,0)</f>
        <v>164.4375</v>
      </c>
    </row>
    <row r="23" ht="19.5" customHeight="1">
      <c r="A23" s="32">
        <v>21.0</v>
      </c>
      <c r="B23" s="33" t="s">
        <v>89</v>
      </c>
      <c r="C23" s="55" t="s">
        <v>90</v>
      </c>
      <c r="D23" s="41" t="s">
        <v>31</v>
      </c>
      <c r="E23" s="43">
        <v>11.0</v>
      </c>
      <c r="F23" s="47">
        <f>+VLOOKUP(B23,Computos!$B$5:$W$65,21,0)</f>
        <v>2473</v>
      </c>
      <c r="G23" s="49">
        <f>+VLOOKUP(B23,Computos!$B$5:$W$65,22,0)</f>
        <v>154.5625</v>
      </c>
    </row>
    <row r="24" ht="19.5" customHeight="1">
      <c r="A24" s="32">
        <v>22.0</v>
      </c>
      <c r="B24" s="33" t="s">
        <v>91</v>
      </c>
      <c r="C24" s="34" t="s">
        <v>92</v>
      </c>
      <c r="D24" s="51" t="s">
        <v>47</v>
      </c>
      <c r="E24" s="43">
        <v>11.0</v>
      </c>
      <c r="F24" s="47">
        <f>+VLOOKUP(B24,Computos!$B$5:$W$65,21,0)</f>
        <v>2554</v>
      </c>
      <c r="G24" s="49">
        <f>+VLOOKUP(B24,Computos!$B$5:$W$65,22,0)</f>
        <v>159.625</v>
      </c>
    </row>
    <row r="25" ht="19.5" customHeight="1">
      <c r="A25" s="32">
        <v>23.0</v>
      </c>
      <c r="B25" s="33" t="s">
        <v>36</v>
      </c>
      <c r="C25" s="34" t="s">
        <v>37</v>
      </c>
      <c r="D25" s="51" t="s">
        <v>31</v>
      </c>
      <c r="E25" s="43">
        <v>11.0</v>
      </c>
      <c r="F25" s="47">
        <f>+VLOOKUP(B25,Computos!$B$5:$W$65,21,0)</f>
        <v>2479</v>
      </c>
      <c r="G25" s="49">
        <f>+VLOOKUP(B25,Computos!$B$5:$W$65,22,0)</f>
        <v>154.9375</v>
      </c>
    </row>
    <row r="26" ht="19.5" customHeight="1">
      <c r="A26" s="32">
        <v>24.0</v>
      </c>
      <c r="B26" s="50" t="s">
        <v>94</v>
      </c>
      <c r="C26" s="52" t="s">
        <v>95</v>
      </c>
      <c r="D26" s="86" t="s">
        <v>42</v>
      </c>
      <c r="E26" s="43">
        <v>12.0</v>
      </c>
      <c r="F26" s="47">
        <f>+VLOOKUP(B26,Computos!$B$5:$W$65,21,0)</f>
        <v>2537</v>
      </c>
      <c r="G26" s="49">
        <f>+VLOOKUP(B26,Computos!$B$5:$W$65,22,0)</f>
        <v>158.5625</v>
      </c>
    </row>
    <row r="27" ht="19.5" customHeight="1">
      <c r="A27" s="32">
        <v>25.0</v>
      </c>
      <c r="B27" s="33" t="s">
        <v>70</v>
      </c>
      <c r="C27" s="34" t="s">
        <v>71</v>
      </c>
      <c r="D27" s="51" t="s">
        <v>47</v>
      </c>
      <c r="E27" s="43">
        <v>12.0</v>
      </c>
      <c r="F27" s="47">
        <f>+VLOOKUP(B27,Computos!$B$5:$W$65,21,0)</f>
        <v>2640</v>
      </c>
      <c r="G27" s="49">
        <f>+VLOOKUP(B27,Computos!$B$5:$W$65,22,0)</f>
        <v>165</v>
      </c>
    </row>
    <row r="28" ht="19.5" customHeight="1">
      <c r="A28" s="32">
        <v>26.0</v>
      </c>
      <c r="B28" s="80" t="s">
        <v>78</v>
      </c>
      <c r="C28" s="81" t="s">
        <v>79</v>
      </c>
      <c r="D28" s="51" t="s">
        <v>47</v>
      </c>
      <c r="E28" s="43">
        <v>1.0</v>
      </c>
      <c r="F28" s="47">
        <f>+VLOOKUP(B28,Computos!$B$5:$W$65,21,0)</f>
        <v>2340</v>
      </c>
      <c r="G28" s="49">
        <f>+VLOOKUP(B28,Computos!$B$5:$W$65,22,0)</f>
        <v>146.25</v>
      </c>
    </row>
    <row r="29" ht="19.5" customHeight="1">
      <c r="A29" s="32">
        <v>27.0</v>
      </c>
      <c r="B29" s="33" t="s">
        <v>96</v>
      </c>
      <c r="C29" s="34" t="s">
        <v>97</v>
      </c>
      <c r="D29" s="51" t="s">
        <v>31</v>
      </c>
      <c r="E29" s="43">
        <v>1.0</v>
      </c>
      <c r="F29" s="47">
        <f>+VLOOKUP(B29,Computos!$B$5:$W$65,21,0)</f>
        <v>2267</v>
      </c>
      <c r="G29" s="49">
        <f>+VLOOKUP(B29,Computos!$B$5:$W$65,22,0)</f>
        <v>141.6875</v>
      </c>
    </row>
    <row r="30" ht="19.5" customHeight="1">
      <c r="A30" s="32">
        <v>28.0</v>
      </c>
      <c r="B30" s="50" t="s">
        <v>40</v>
      </c>
      <c r="C30" s="52" t="s">
        <v>41</v>
      </c>
      <c r="D30" s="86" t="s">
        <v>42</v>
      </c>
      <c r="E30" s="43">
        <v>1.0</v>
      </c>
      <c r="F30" s="47">
        <f>+VLOOKUP(B30,Computos!$B$5:$W$65,21,0)</f>
        <v>2395</v>
      </c>
      <c r="G30" s="49">
        <f>+VLOOKUP(B30,Computos!$B$5:$W$65,22,0)</f>
        <v>149.6875</v>
      </c>
    </row>
    <row r="31" ht="19.5" customHeight="1">
      <c r="A31" s="32">
        <v>29.0</v>
      </c>
      <c r="B31" s="33" t="s">
        <v>98</v>
      </c>
      <c r="C31" s="34" t="s">
        <v>99</v>
      </c>
      <c r="D31" s="51" t="s">
        <v>47</v>
      </c>
      <c r="E31" s="43">
        <v>2.0</v>
      </c>
      <c r="F31" s="47">
        <f>+VLOOKUP(B31,Computos!$B$5:$W$65,21,0)</f>
        <v>2309</v>
      </c>
      <c r="G31" s="49">
        <f>+VLOOKUP(B31,Computos!$B$5:$W$65,22,0)</f>
        <v>144.3125</v>
      </c>
    </row>
    <row r="32" ht="19.5" customHeight="1">
      <c r="A32" s="32">
        <v>30.0</v>
      </c>
      <c r="B32" s="103" t="s">
        <v>100</v>
      </c>
      <c r="C32" s="104" t="s">
        <v>101</v>
      </c>
      <c r="D32" s="86" t="s">
        <v>42</v>
      </c>
      <c r="E32" s="43">
        <v>2.0</v>
      </c>
      <c r="F32" s="47">
        <f>+VLOOKUP(B32,Computos!$B$5:$W$65,21,0)</f>
        <v>2302</v>
      </c>
      <c r="G32" s="49">
        <f>+VLOOKUP(B32,Computos!$B$5:$W$65,22,0)</f>
        <v>143.875</v>
      </c>
    </row>
    <row r="33" ht="19.5" customHeight="1">
      <c r="A33" s="32">
        <v>31.0</v>
      </c>
      <c r="B33" s="33" t="s">
        <v>102</v>
      </c>
      <c r="C33" s="34" t="s">
        <v>69</v>
      </c>
      <c r="D33" s="51" t="s">
        <v>47</v>
      </c>
      <c r="E33" s="43">
        <v>13.0</v>
      </c>
      <c r="F33" s="47">
        <f>+VLOOKUP(B33,Computos!$B$5:$W$65,21,0)</f>
        <v>2375</v>
      </c>
      <c r="G33" s="49">
        <f>+VLOOKUP(B33,Computos!$B$5:$W$65,22,0)</f>
        <v>148.4375</v>
      </c>
    </row>
    <row r="34" ht="19.5" customHeight="1">
      <c r="A34" s="32">
        <v>32.0</v>
      </c>
      <c r="B34" s="80" t="s">
        <v>43</v>
      </c>
      <c r="C34" s="81" t="s">
        <v>44</v>
      </c>
      <c r="D34" s="88" t="s">
        <v>31</v>
      </c>
      <c r="E34" s="105">
        <v>13.0</v>
      </c>
      <c r="F34" s="47">
        <f>+VLOOKUP(B34,Computos!$B$5:$W$65,21,0)</f>
        <v>2343</v>
      </c>
      <c r="G34" s="49">
        <f>+VLOOKUP(B34,Computos!$B$5:$W$65,22,0)</f>
        <v>146.4375</v>
      </c>
    </row>
    <row r="35" ht="19.5" customHeight="1">
      <c r="A35" s="32">
        <v>33.0</v>
      </c>
      <c r="B35" s="33" t="s">
        <v>104</v>
      </c>
      <c r="C35" s="34" t="s">
        <v>105</v>
      </c>
      <c r="D35" s="51" t="s">
        <v>31</v>
      </c>
      <c r="E35" s="43">
        <v>13.0</v>
      </c>
      <c r="F35" s="47">
        <f>+VLOOKUP(B35,Computos!$B$5:$W$65,21,0)</f>
        <v>2065</v>
      </c>
      <c r="G35" s="49">
        <f>+VLOOKUP(B35,Computos!$B$5:$W$65,22,0)</f>
        <v>129.0625</v>
      </c>
    </row>
    <row r="36" ht="19.5" customHeight="1">
      <c r="A36" s="32">
        <v>34.0</v>
      </c>
      <c r="B36" s="33" t="s">
        <v>45</v>
      </c>
      <c r="C36" s="34" t="s">
        <v>46</v>
      </c>
      <c r="D36" s="51" t="s">
        <v>47</v>
      </c>
      <c r="E36" s="43">
        <v>14.0</v>
      </c>
      <c r="F36" s="47">
        <f>+VLOOKUP(B36,Computos!$B$5:$W$65,21,0)</f>
        <v>2175</v>
      </c>
      <c r="G36" s="49">
        <f>+VLOOKUP(B36,Computos!$B$5:$W$65,22,0)</f>
        <v>135.9375</v>
      </c>
    </row>
    <row r="37" ht="19.5" customHeight="1">
      <c r="A37" s="32">
        <v>35.0</v>
      </c>
      <c r="B37" s="33" t="s">
        <v>49</v>
      </c>
      <c r="C37" s="34" t="s">
        <v>50</v>
      </c>
      <c r="D37" s="51" t="s">
        <v>31</v>
      </c>
      <c r="E37" s="43">
        <v>14.0</v>
      </c>
      <c r="F37" s="47">
        <f>+VLOOKUP(B37,Computos!$B$5:$W$65,21,0)</f>
        <v>2156</v>
      </c>
      <c r="G37" s="49">
        <f>+VLOOKUP(B37,Computos!$B$5:$W$65,22,0)</f>
        <v>134.75</v>
      </c>
    </row>
    <row r="38" ht="19.5" customHeight="1">
      <c r="A38" s="56">
        <v>36.0</v>
      </c>
      <c r="B38" s="58" t="s">
        <v>52</v>
      </c>
      <c r="C38" s="59" t="s">
        <v>53</v>
      </c>
      <c r="D38" s="110" t="s">
        <v>31</v>
      </c>
      <c r="E38" s="111">
        <v>14.0</v>
      </c>
      <c r="F38" s="112">
        <f>+VLOOKUP(B38,Computos!$B$5:$W$65,21,0)</f>
        <v>2044</v>
      </c>
      <c r="G38" s="113">
        <f>+VLOOKUP(B38,Computos!$B$5:$W$65,22,0)</f>
        <v>127.75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rintOptions/>
  <pageMargins bottom="0.7480314960629921" footer="0.0" header="0.0" left="0.7086614173228347" right="0.7086614173228347" top="0.7480314960629921"/>
  <pageSetup orientation="portrait"/>
  <drawing r:id="rId1"/>
</worksheet>
</file>